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075" windowHeight="8055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Sheet1" sheetId="9" r:id="rId9"/>
    <sheet name="110" sheetId="10" r:id="rId10"/>
    <sheet name="120" sheetId="11" r:id="rId11"/>
    <sheet name="210" sheetId="12" r:id="rId12"/>
    <sheet name="220" sheetId="13" r:id="rId13"/>
    <sheet name="230" sheetId="14" r:id="rId14"/>
    <sheet name="240" sheetId="15" r:id="rId15"/>
    <sheet name="260" sheetId="16" r:id="rId16"/>
    <sheet name="310" sheetId="17" r:id="rId17"/>
    <sheet name="320" sheetId="18" r:id="rId18"/>
    <sheet name="330" sheetId="19" r:id="rId19"/>
    <sheet name="410" sheetId="20" r:id="rId20"/>
  </sheets>
  <definedNames/>
  <calcPr fullCalcOnLoad="1"/>
</workbook>
</file>

<file path=xl/comments10.xml><?xml version="1.0" encoding="utf-8"?>
<comments xmlns="http://schemas.openxmlformats.org/spreadsheetml/2006/main">
  <authors>
    <author>NON</author>
  </authors>
  <commentList>
    <comment ref="D4" authorId="0">
      <text>
        <r>
          <rPr>
            <b/>
            <sz val="9"/>
            <rFont val="Tahoma"/>
            <family val="2"/>
          </rPr>
          <t>NON:</t>
        </r>
        <r>
          <rPr>
            <sz val="9"/>
            <rFont val="Tahoma"/>
            <family val="2"/>
          </rPr>
          <t xml:space="preserve">
งบประมาณหลังโอนลด เพิ่ม
</t>
        </r>
      </text>
    </comment>
  </commentList>
</comments>
</file>

<file path=xl/comments5.xml><?xml version="1.0" encoding="utf-8"?>
<comments xmlns="http://schemas.openxmlformats.org/spreadsheetml/2006/main">
  <authors>
    <author>NON</author>
  </authors>
  <commentList>
    <comment ref="B4" authorId="0">
      <text>
        <r>
          <rPr>
            <b/>
            <sz val="9"/>
            <rFont val="Tahoma"/>
            <family val="2"/>
          </rPr>
          <t>NON:</t>
        </r>
        <r>
          <rPr>
            <sz val="9"/>
            <rFont val="Tahoma"/>
            <family val="2"/>
          </rPr>
          <t xml:space="preserve">
หลังโอนลด เพิ่ม</t>
        </r>
      </text>
    </comment>
  </commentList>
</comments>
</file>

<file path=xl/comments6.xml><?xml version="1.0" encoding="utf-8"?>
<comments xmlns="http://schemas.openxmlformats.org/spreadsheetml/2006/main">
  <authors>
    <author>NON</author>
  </authors>
  <commentList>
    <comment ref="B4" authorId="0">
      <text>
        <r>
          <rPr>
            <b/>
            <sz val="9"/>
            <rFont val="Tahoma"/>
            <family val="2"/>
          </rPr>
          <t>NON:</t>
        </r>
        <r>
          <rPr>
            <sz val="9"/>
            <rFont val="Tahoma"/>
            <family val="2"/>
          </rPr>
          <t xml:space="preserve">
หลังโอนลด เพิ่ม</t>
        </r>
      </text>
    </comment>
  </commentList>
</comments>
</file>

<file path=xl/comments7.xml><?xml version="1.0" encoding="utf-8"?>
<comments xmlns="http://schemas.openxmlformats.org/spreadsheetml/2006/main">
  <authors>
    <author>NON</author>
  </authors>
  <commentList>
    <comment ref="B4" authorId="0">
      <text>
        <r>
          <rPr>
            <b/>
            <sz val="9"/>
            <rFont val="Tahoma"/>
            <family val="2"/>
          </rPr>
          <t>NON:</t>
        </r>
        <r>
          <rPr>
            <sz val="9"/>
            <rFont val="Tahoma"/>
            <family val="2"/>
          </rPr>
          <t xml:space="preserve">
หลังโอนลด เพิ่ม</t>
        </r>
      </text>
    </comment>
  </commentList>
</comments>
</file>

<file path=xl/comments8.xml><?xml version="1.0" encoding="utf-8"?>
<comments xmlns="http://schemas.openxmlformats.org/spreadsheetml/2006/main">
  <authors>
    <author>NON</author>
  </authors>
  <commentList>
    <comment ref="B4" authorId="0">
      <text>
        <r>
          <rPr>
            <b/>
            <sz val="9"/>
            <rFont val="Tahoma"/>
            <family val="2"/>
          </rPr>
          <t>NON:</t>
        </r>
        <r>
          <rPr>
            <sz val="9"/>
            <rFont val="Tahoma"/>
            <family val="2"/>
          </rPr>
          <t xml:space="preserve">
หลังโอนลด เพิ่ม</t>
        </r>
      </text>
    </comment>
  </commentList>
</comments>
</file>

<file path=xl/sharedStrings.xml><?xml version="1.0" encoding="utf-8"?>
<sst xmlns="http://schemas.openxmlformats.org/spreadsheetml/2006/main" count="806" uniqueCount="163">
  <si>
    <t>ประมาณการ</t>
  </si>
  <si>
    <t>รวม</t>
  </si>
  <si>
    <t>รายการ</t>
  </si>
  <si>
    <t>รวมรายรับ</t>
  </si>
  <si>
    <t>รายจ่าย</t>
  </si>
  <si>
    <t>งบกลาง</t>
  </si>
  <si>
    <t>เทศบาลตำบลโนนเจริญ</t>
  </si>
  <si>
    <t>การรักษา</t>
  </si>
  <si>
    <t>ความสงบ</t>
  </si>
  <si>
    <t>ภายใน</t>
  </si>
  <si>
    <t>การศึกษา</t>
  </si>
  <si>
    <t>สาธารณสุข</t>
  </si>
  <si>
    <t>ชุมชน</t>
  </si>
  <si>
    <t>สร้างความ</t>
  </si>
  <si>
    <t>เข้มแข็งของ</t>
  </si>
  <si>
    <t>การศาสนา</t>
  </si>
  <si>
    <t>วัฒนธรรม</t>
  </si>
  <si>
    <t>และนันทนาการ</t>
  </si>
  <si>
    <t>อุตสาหกรรม</t>
  </si>
  <si>
    <t>การเกษตร</t>
  </si>
  <si>
    <t>การพาณิชย์</t>
  </si>
  <si>
    <t>รายรับ</t>
  </si>
  <si>
    <t>เคหะและชุมชน</t>
  </si>
  <si>
    <t>และ</t>
  </si>
  <si>
    <t>การโยธา</t>
  </si>
  <si>
    <t xml:space="preserve">   เงินอุดหนุน</t>
  </si>
  <si>
    <t xml:space="preserve">   รายจ่ายอื่น</t>
  </si>
  <si>
    <t>รายรับสูงกว่าหรือ(ต่ำกว่า)รายจ่าย</t>
  </si>
  <si>
    <t xml:space="preserve">  ภาษีอากร</t>
  </si>
  <si>
    <t xml:space="preserve">  รายได้จากสาธารณูปโภค</t>
  </si>
  <si>
    <t xml:space="preserve">  รายได้เบ็ดเตล็ด</t>
  </si>
  <si>
    <t xml:space="preserve">  รัฐบาลจัดสรรให้</t>
  </si>
  <si>
    <t xml:space="preserve">  เงินอุดหนุนทั่วไป</t>
  </si>
  <si>
    <t>บริหารงานทั่วไป</t>
  </si>
  <si>
    <t>สังคมสเคราะห์</t>
  </si>
  <si>
    <t xml:space="preserve">  รายได้จากทรัพย์สิน</t>
  </si>
  <si>
    <t>งบแสดงผลการดำเนินงานจ่ายจากเงินรายรับ</t>
  </si>
  <si>
    <t xml:space="preserve">  ค่าธรรมเนียม ค่าปรับ และใบอนุญาต</t>
  </si>
  <si>
    <t xml:space="preserve"> ('00110)</t>
  </si>
  <si>
    <t xml:space="preserve"> ('00120)</t>
  </si>
  <si>
    <t xml:space="preserve"> ('00210)</t>
  </si>
  <si>
    <t xml:space="preserve"> ('00220)</t>
  </si>
  <si>
    <t xml:space="preserve"> ('00230)</t>
  </si>
  <si>
    <t xml:space="preserve"> ('00240)</t>
  </si>
  <si>
    <t xml:space="preserve"> ('00250)</t>
  </si>
  <si>
    <t xml:space="preserve"> ('00260)</t>
  </si>
  <si>
    <t xml:space="preserve"> ('00310)</t>
  </si>
  <si>
    <t xml:space="preserve"> ('00320)</t>
  </si>
  <si>
    <t xml:space="preserve"> ('00330)</t>
  </si>
  <si>
    <t xml:space="preserve"> ('00410)</t>
  </si>
  <si>
    <t>เกษตร</t>
  </si>
  <si>
    <t xml:space="preserve">   ค่าสาธารณูโภค</t>
  </si>
  <si>
    <t>รายงานรายจ่ายในการดำเนินงานที่จ่ายจากเงินรายรับตาม แผนงาน บริหารงานทั่วไป (00110)</t>
  </si>
  <si>
    <t>รายงานรายจ่ายในการดำเนินงานที่จ่ายจากเงินรายรับตาม แผนงาน การรักษาความสงบภายใน (00120)</t>
  </si>
  <si>
    <t>รายงานรายจ่ายในการดำเนินงานที่จ่ายจากเงินรายรับตาม แผนงาน การศึกษา (00210)</t>
  </si>
  <si>
    <t>รายงานรายจ่ายในการดำเนินงานที่จ่ายจากเงินรายรับตาม แผนงาน สาธารณสุข (00220)</t>
  </si>
  <si>
    <t>รายงานรายจ่ายในการดำเนินงานที่จ่ายจากเงินรายรับตาม แผนงาน สังคมสงเคราะห์ (00230)</t>
  </si>
  <si>
    <t>รายงานรายจ่ายในการดำเนินงานที่จ่ายจากเงินรายรับตาม แผนงาน เคหะและชุมชน (00240)</t>
  </si>
  <si>
    <t>รายงานรายจ่ายในการดำเนินงานที่จ่ายจากเงินรายรับตาม แผนงาน การศาสนาวัฒนธรรมและนันทนาการ (00260)</t>
  </si>
  <si>
    <t>รายงานรายจ่ายในการดำเนินงานที่จ่ายจากเงินรายรับตามแผนงาน อุตสาหกรรมและการโยธา (00310)</t>
  </si>
  <si>
    <t>รายงานรายจ่ายในการดำเนินงานที่จ่ายจากเงินรายรับตาม แผนงาน การเกษตร (00320)</t>
  </si>
  <si>
    <t>รายงานรายจ่ายในการดำเนินงานที่จ่ายจากเงินรายรับตามแผนงาน การพาณิชย์ (00330)</t>
  </si>
  <si>
    <t>รายงานรายจ่ายในการดำเนินงานที่จ่ายจากเงินรายรับตาม แผนงาน งบกลาง (00410)</t>
  </si>
  <si>
    <t>ทั่วไป</t>
  </si>
  <si>
    <t>ปลัด</t>
  </si>
  <si>
    <t>คลัง</t>
  </si>
  <si>
    <t xml:space="preserve"> '(00110)</t>
  </si>
  <si>
    <t>กีฬา</t>
  </si>
  <si>
    <t>ศาสนา</t>
  </si>
  <si>
    <t xml:space="preserve">   ค่าครุภัณฑ์ </t>
  </si>
  <si>
    <t xml:space="preserve">   เงินเดือน ( ฝ่ายการเมือง)</t>
  </si>
  <si>
    <t>สถิติ</t>
  </si>
  <si>
    <t>งานบริหารทั่วไป (111)</t>
  </si>
  <si>
    <t>งานวางแผนสถิติและวิชาการ (112)</t>
  </si>
  <si>
    <t>งานบริหารงานคลัง  (113)</t>
  </si>
  <si>
    <t>งานบริหารทั่วไปเกี่ยวกับการรักษาความสบภายใน (121)</t>
  </si>
  <si>
    <t>งานเทศกิจ (122)</t>
  </si>
  <si>
    <t>งานป้องกันภัยฝ่ายพลเรือนและระงับอัคคีภัย (123)</t>
  </si>
  <si>
    <t>งานบริหารทั่วไปเกี่ยวกับการศึกษา (211)</t>
  </si>
  <si>
    <t>งานระดับก่อนวัยเรียนและประถมศึกษา (212)</t>
  </si>
  <si>
    <t>วันเรียน</t>
  </si>
  <si>
    <t>งานบริหารทั่วไปเกี่ยวกับสาธารณสุข(221)</t>
  </si>
  <si>
    <t>งานบริการสาธารณสุข และสาธารณสุขอื่น(223)</t>
  </si>
  <si>
    <t>บริหาร</t>
  </si>
  <si>
    <t>สวัสดิการ</t>
  </si>
  <si>
    <t>งานบริหารทั่วไปเกี่ยวกับเคหะและชุมชน (241)</t>
  </si>
  <si>
    <t>งานกำจัดขยะมูลฝอยและสิ่งปฏิกูล(244)</t>
  </si>
  <si>
    <t>เคหะ</t>
  </si>
  <si>
    <t>มูลฝอย</t>
  </si>
  <si>
    <t>ท่องเที่ยว</t>
  </si>
  <si>
    <t>งานก่อสร้างโครงสร้างพื้นฐาน(312)</t>
  </si>
  <si>
    <t>งานส่งเสริมการเกษตร(321)</t>
  </si>
  <si>
    <t>งานอนุรักษ์แหล่งน้ำและป่าไม้(322)</t>
  </si>
  <si>
    <t>ป่าไม้</t>
  </si>
  <si>
    <t>กิจการประปา(332)</t>
  </si>
  <si>
    <t>งบกลาง(411)</t>
  </si>
  <si>
    <t>เงินเดือน ( ฝ่ายการเมือง)</t>
  </si>
  <si>
    <t>ค่าสาธารณูโภค</t>
  </si>
  <si>
    <t>เงินอุดหนุน</t>
  </si>
  <si>
    <t>รายจ่ายอื่น</t>
  </si>
  <si>
    <t xml:space="preserve">ค่าครุภัณฑ์ </t>
  </si>
  <si>
    <t>งานกีฬาและนันทนาการ(262)</t>
  </si>
  <si>
    <t>งานศาสนาวัฒนธรรมท้องถิ่น(263)</t>
  </si>
  <si>
    <t>งานวิชาการวางแผนและส่งเสริมการท่องเที่ยว(264)</t>
  </si>
  <si>
    <t>งบ</t>
  </si>
  <si>
    <t>หมวด</t>
  </si>
  <si>
    <t>แหล่งเงิน</t>
  </si>
  <si>
    <t xml:space="preserve">   งบกลาง </t>
  </si>
  <si>
    <t>งบประมาณ</t>
  </si>
  <si>
    <t xml:space="preserve">   เงินเดือน ( ฝ่ายประจำ)</t>
  </si>
  <si>
    <t xml:space="preserve">   ค่าตอบแทน</t>
  </si>
  <si>
    <t xml:space="preserve">   ค่าใช้สอย</t>
  </si>
  <si>
    <t xml:space="preserve">   ค่าวัสดุ </t>
  </si>
  <si>
    <t xml:space="preserve">   ที่ดินและสิ่งก่อสร้าง </t>
  </si>
  <si>
    <t>บุคลากร</t>
  </si>
  <si>
    <t>ดำเนินงาน</t>
  </si>
  <si>
    <t>ลงทุน</t>
  </si>
  <si>
    <t>อุดหนุน</t>
  </si>
  <si>
    <t xml:space="preserve">   ค่าวัสดุ</t>
  </si>
  <si>
    <t xml:space="preserve">   ที่ดินและสิ่งก่อสร้าง</t>
  </si>
  <si>
    <t>เงินเดือน ( ฝ่ายประจำ)</t>
  </si>
  <si>
    <t>ค่าตอบแทน</t>
  </si>
  <si>
    <t>ค่าใช้สอย</t>
  </si>
  <si>
    <t xml:space="preserve">ค่าวัสดุ </t>
  </si>
  <si>
    <t xml:space="preserve">ที่ดินและสิ่งก่อสร้าง </t>
  </si>
  <si>
    <t xml:space="preserve">ค่าใช้สอย </t>
  </si>
  <si>
    <t>แผนงาน</t>
  </si>
  <si>
    <t>เงินเดือน (ฝ่ายประจำ)</t>
  </si>
  <si>
    <t>ค่าวัสดุ</t>
  </si>
  <si>
    <t>รายงานรายจ่ายในการดำเนินงานที่จ่ายจากเงินรายรับตามแผนงานรวม</t>
  </si>
  <si>
    <t xml:space="preserve">งบประมาณ </t>
  </si>
  <si>
    <t>รายงานรายจ่ายในการดำเนินงานที่จ่ายจากเงินสะสม</t>
  </si>
  <si>
    <t>ที่ดินและสิ่งก่อสร้าง</t>
  </si>
  <si>
    <t>รายงานรายจ่ายในการดำเนินงานที่จ่ายจากเงินทุนสำรองเงินสะสม</t>
  </si>
  <si>
    <t>รายงานรายจ่ายในการดำเนินงานที่จ่ายจากเงินกู้</t>
  </si>
  <si>
    <t>งบประมาณหลังโอนลดเพิ่ม</t>
  </si>
  <si>
    <t>งานบริหารทั่วไปเกี่ยวกับสังคมสงเคราะห์ (231)</t>
  </si>
  <si>
    <t>สวัสดิการสังคมและสังคมสงเคราะห์ (232)</t>
  </si>
  <si>
    <t>สังคมสงเคราะห์</t>
  </si>
  <si>
    <t>รวมจ่ายจากเงินงบประมาณ</t>
  </si>
  <si>
    <t>งบแสดงผลการดำเนินงานจ่ายจากเงินรายรับ และเงินสะสม</t>
  </si>
  <si>
    <t>ตั้งแต่วันที่  1 ตุลาคม  2560   ถึงวันที่   30  กันยายน 2561</t>
  </si>
  <si>
    <t>ตั้งแต่วันที่  1 ตุลาคม  2560   ถึงวันที่   30  กันยายน  2561</t>
  </si>
  <si>
    <t>ตั้งแต่วันที่  1 ตุลาคม  2560   ถึงวันที่    30   กันยายน  2561</t>
  </si>
  <si>
    <t>ตั้งแต่วันที่ 1 ตุลาคม  2560  ถึงวันที่  30  กันยายน  2561</t>
  </si>
  <si>
    <t>ตั้งแต่วันที่ 1 ตุลาคม 2560  ถึงวันที่  30  กันยายน  2561</t>
  </si>
  <si>
    <t>ตั้งแต่วันที่  1  ตุลาคม  2560  ถึงวันที่    30  กันยายน   2561</t>
  </si>
  <si>
    <t>ตั้งแต่วันที่  1  ตุลาคม  2560  ถึงวันที่   30   กันยายน  2561</t>
  </si>
  <si>
    <t>ตั้งแต่วันที่  1  ตุลาคม   2560   ถึงวันที่   30  กันยายน   2561</t>
  </si>
  <si>
    <t>ตั้งแต่วันที่  1  ตุลาคม 2560   ถึงวันที่    30  กันยายน  2561</t>
  </si>
  <si>
    <t>ตั้งแต่วันที่  1  ตุลาคม 2560  ถึงวันที่   30  กันยายน  2561</t>
  </si>
  <si>
    <t>ตั้งแต่วันที่  1  ตุลาคม 2560    ถึงวันที่   30   กันยายน  2561</t>
  </si>
  <si>
    <t>ตั้งแต่วันที่  1  ตุลาคม   2560  ถึงวันที่   30   กันยายน   2561</t>
  </si>
  <si>
    <t>ตั้งแต่วันที่  1  ตุลาคม 2560  ถึงวันที่  30  กันยายน  2561</t>
  </si>
  <si>
    <t>ไฟฟ้า</t>
  </si>
  <si>
    <t>รวมรายจ่าย</t>
  </si>
  <si>
    <t>งานไฟฟ้าและถนน</t>
  </si>
  <si>
    <t>รวมจ่ายจากเงินสะสม</t>
  </si>
  <si>
    <t>รวมจ่ายจากทุนสำรองเงินสะสม</t>
  </si>
  <si>
    <t>งบแสดงผลการดำเนินงานจ่ายจากเงินรายรับ เงินสะสม และทุนสำรองเงินสะสม</t>
  </si>
  <si>
    <t>รวมจ่ายจากเงินกู้</t>
  </si>
  <si>
    <t>งบแสดงผลการดำเนินงานจ่ายจากเงินรายรับ เงินสะสม ทุนสำรองเงินสะสม และเงินกู้</t>
  </si>
  <si>
    <t>รายได้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</si>
</sst>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.0_-;\-* #,##0.0_-;_-* &quot;-&quot;??_-;_-@_-"/>
    <numFmt numFmtId="204" formatCode="_-* #,##0_-;\-* #,##0_-;_-* &quot;-&quot;??_-;_-@_-"/>
    <numFmt numFmtId="205" formatCode="_-* #,##0.000_-;\-* #,##0.000_-;_-* &quot;-&quot;??_-;_-@_-"/>
    <numFmt numFmtId="206" formatCode="_-* #,##0.0000_-;\-* #,##0.0000_-;_-* &quot;-&quot;??_-;_-@_-"/>
    <numFmt numFmtId="207" formatCode="_-* #,##0.00000_-;\-* #,##0.00000_-;_-* &quot;-&quot;??_-;_-@_-"/>
    <numFmt numFmtId="208" formatCode="_-* #,##0.000000_-;\-* #,##0.000000_-;_-* &quot;-&quot;??_-;_-@_-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\(00\)"/>
    <numFmt numFmtId="214" formatCode="\(#,#00\)"/>
    <numFmt numFmtId="215" formatCode="\(#,#00.0\)"/>
    <numFmt numFmtId="216" formatCode="\(#,#00.00\)"/>
    <numFmt numFmtId="217" formatCode="000"/>
    <numFmt numFmtId="218" formatCode="#,##0.0"/>
    <numFmt numFmtId="219" formatCode="0.0"/>
  </numFmts>
  <fonts count="58">
    <font>
      <sz val="14"/>
      <name val="Cordia New"/>
      <family val="0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u val="single"/>
      <sz val="12"/>
      <name val="Angsana New"/>
      <family val="1"/>
    </font>
    <font>
      <b/>
      <sz val="12"/>
      <name val="Angsana New"/>
      <family val="1"/>
    </font>
    <font>
      <sz val="16"/>
      <name val="Angsana New"/>
      <family val="1"/>
    </font>
    <font>
      <b/>
      <u val="single"/>
      <sz val="12"/>
      <name val="Angsana New"/>
      <family val="1"/>
    </font>
    <font>
      <sz val="10"/>
      <name val="Angsana New"/>
      <family val="1"/>
    </font>
    <font>
      <b/>
      <sz val="14"/>
      <name val="Angsana New"/>
      <family val="1"/>
    </font>
    <font>
      <u val="single"/>
      <sz val="14"/>
      <name val="Angsana New"/>
      <family val="1"/>
    </font>
    <font>
      <b/>
      <sz val="10"/>
      <name val="Angsana New"/>
      <family val="1"/>
    </font>
    <font>
      <sz val="11"/>
      <name val="Angsana New"/>
      <family val="1"/>
    </font>
    <font>
      <u val="single"/>
      <sz val="11"/>
      <name val="Angsana New"/>
      <family val="1"/>
    </font>
    <font>
      <b/>
      <sz val="11"/>
      <name val="Angsana New"/>
      <family val="1"/>
    </font>
    <font>
      <b/>
      <u val="single"/>
      <sz val="11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Angsana New"/>
      <family val="1"/>
    </font>
    <font>
      <b/>
      <sz val="8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9" fontId="0" fillId="0" borderId="0" applyFont="0" applyFill="0" applyBorder="0" applyAlignment="0" applyProtection="0"/>
    <xf numFmtId="0" fontId="43" fillId="21" borderId="0" applyNumberFormat="0" applyBorder="0" applyAlignment="0" applyProtection="0"/>
    <xf numFmtId="0" fontId="44" fillId="22" borderId="3" applyNumberFormat="0" applyAlignment="0" applyProtection="0"/>
    <xf numFmtId="0" fontId="45" fillId="22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50" fillId="24" borderId="4" applyNumberFormat="0" applyAlignment="0" applyProtection="0"/>
    <xf numFmtId="0" fontId="51" fillId="25" borderId="0" applyNumberFormat="0" applyBorder="0" applyAlignment="0" applyProtection="0"/>
    <xf numFmtId="0" fontId="52" fillId="0" borderId="5" applyNumberFormat="0" applyFill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94" fontId="6" fillId="0" borderId="10" xfId="35" applyFont="1" applyBorder="1" applyAlignment="1">
      <alignment/>
    </xf>
    <xf numFmtId="194" fontId="10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194" fontId="6" fillId="0" borderId="10" xfId="35" applyFont="1" applyFill="1" applyBorder="1" applyAlignment="1">
      <alignment/>
    </xf>
    <xf numFmtId="0" fontId="6" fillId="0" borderId="0" xfId="0" applyFont="1" applyFill="1" applyAlignment="1">
      <alignment/>
    </xf>
    <xf numFmtId="194" fontId="10" fillId="0" borderId="10" xfId="35" applyFont="1" applyBorder="1" applyAlignment="1">
      <alignment/>
    </xf>
    <xf numFmtId="204" fontId="6" fillId="0" borderId="10" xfId="35" applyNumberFormat="1" applyFont="1" applyBorder="1" applyAlignment="1">
      <alignment/>
    </xf>
    <xf numFmtId="194" fontId="6" fillId="0" borderId="0" xfId="0" applyNumberFormat="1" applyFont="1" applyAlignment="1">
      <alignment/>
    </xf>
    <xf numFmtId="204" fontId="10" fillId="0" borderId="10" xfId="35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94" fontId="10" fillId="0" borderId="0" xfId="35" applyFont="1" applyBorder="1" applyAlignment="1">
      <alignment/>
    </xf>
    <xf numFmtId="194" fontId="10" fillId="0" borderId="0" xfId="0" applyNumberFormat="1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194" fontId="56" fillId="0" borderId="10" xfId="35" applyFont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/>
    </xf>
    <xf numFmtId="0" fontId="6" fillId="0" borderId="16" xfId="0" applyFont="1" applyBorder="1" applyAlignment="1">
      <alignment/>
    </xf>
    <xf numFmtId="194" fontId="6" fillId="0" borderId="16" xfId="35" applyFont="1" applyBorder="1" applyAlignment="1">
      <alignment/>
    </xf>
    <xf numFmtId="0" fontId="10" fillId="0" borderId="0" xfId="0" applyFont="1" applyAlignment="1">
      <alignment/>
    </xf>
    <xf numFmtId="194" fontId="6" fillId="0" borderId="14" xfId="35" applyFont="1" applyBorder="1" applyAlignment="1">
      <alignment/>
    </xf>
    <xf numFmtId="0" fontId="6" fillId="0" borderId="14" xfId="0" applyFont="1" applyFill="1" applyBorder="1" applyAlignment="1">
      <alignment/>
    </xf>
    <xf numFmtId="194" fontId="6" fillId="0" borderId="14" xfId="35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/>
    </xf>
    <xf numFmtId="194" fontId="6" fillId="0" borderId="14" xfId="0" applyNumberFormat="1" applyFont="1" applyBorder="1" applyAlignment="1">
      <alignment/>
    </xf>
    <xf numFmtId="0" fontId="13" fillId="0" borderId="12" xfId="0" applyFont="1" applyBorder="1" applyAlignment="1">
      <alignment/>
    </xf>
    <xf numFmtId="194" fontId="10" fillId="0" borderId="18" xfId="35" applyFont="1" applyBorder="1" applyAlignment="1">
      <alignment/>
    </xf>
    <xf numFmtId="194" fontId="6" fillId="0" borderId="0" xfId="35" applyFont="1" applyBorder="1" applyAlignment="1">
      <alignment/>
    </xf>
    <xf numFmtId="194" fontId="6" fillId="0" borderId="0" xfId="35" applyFont="1" applyAlignment="1">
      <alignment/>
    </xf>
    <xf numFmtId="0" fontId="11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204" fontId="8" fillId="0" borderId="12" xfId="35" applyNumberFormat="1" applyFont="1" applyBorder="1" applyAlignment="1">
      <alignment/>
    </xf>
    <xf numFmtId="194" fontId="8" fillId="0" borderId="12" xfId="35" applyFont="1" applyBorder="1" applyAlignment="1">
      <alignment/>
    </xf>
    <xf numFmtId="194" fontId="8" fillId="0" borderId="12" xfId="0" applyNumberFormat="1" applyFont="1" applyBorder="1" applyAlignment="1">
      <alignment/>
    </xf>
    <xf numFmtId="194" fontId="8" fillId="0" borderId="0" xfId="0" applyNumberFormat="1" applyFont="1" applyAlignment="1">
      <alignment/>
    </xf>
    <xf numFmtId="0" fontId="8" fillId="0" borderId="12" xfId="0" applyFont="1" applyFill="1" applyBorder="1" applyAlignment="1">
      <alignment/>
    </xf>
    <xf numFmtId="194" fontId="8" fillId="0" borderId="14" xfId="35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204" fontId="8" fillId="0" borderId="13" xfId="35" applyNumberFormat="1" applyFont="1" applyBorder="1" applyAlignment="1">
      <alignment/>
    </xf>
    <xf numFmtId="194" fontId="8" fillId="0" borderId="13" xfId="35" applyFont="1" applyBorder="1" applyAlignment="1">
      <alignment/>
    </xf>
    <xf numFmtId="194" fontId="8" fillId="0" borderId="13" xfId="0" applyNumberFormat="1" applyFont="1" applyBorder="1" applyAlignment="1">
      <alignment/>
    </xf>
    <xf numFmtId="204" fontId="14" fillId="0" borderId="10" xfId="35" applyNumberFormat="1" applyFont="1" applyBorder="1" applyAlignment="1">
      <alignment/>
    </xf>
    <xf numFmtId="194" fontId="14" fillId="0" borderId="10" xfId="35" applyFont="1" applyBorder="1" applyAlignment="1">
      <alignment/>
    </xf>
    <xf numFmtId="194" fontId="14" fillId="0" borderId="10" xfId="0" applyNumberFormat="1" applyFont="1" applyBorder="1" applyAlignment="1">
      <alignment/>
    </xf>
    <xf numFmtId="194" fontId="8" fillId="0" borderId="11" xfId="35" applyFont="1" applyBorder="1" applyAlignment="1">
      <alignment/>
    </xf>
    <xf numFmtId="0" fontId="8" fillId="0" borderId="12" xfId="0" applyFont="1" applyFill="1" applyBorder="1" applyAlignment="1">
      <alignment horizontal="center"/>
    </xf>
    <xf numFmtId="194" fontId="8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194" fontId="11" fillId="0" borderId="0" xfId="35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194" fontId="11" fillId="0" borderId="11" xfId="35" applyFont="1" applyBorder="1" applyAlignment="1">
      <alignment/>
    </xf>
    <xf numFmtId="194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194" fontId="11" fillId="0" borderId="12" xfId="35" applyFont="1" applyBorder="1" applyAlignment="1">
      <alignment/>
    </xf>
    <xf numFmtId="194" fontId="11" fillId="0" borderId="12" xfId="0" applyNumberFormat="1" applyFont="1" applyBorder="1" applyAlignment="1">
      <alignment/>
    </xf>
    <xf numFmtId="0" fontId="11" fillId="0" borderId="12" xfId="0" applyFont="1" applyFill="1" applyBorder="1" applyAlignment="1">
      <alignment/>
    </xf>
    <xf numFmtId="194" fontId="11" fillId="0" borderId="0" xfId="0" applyNumberFormat="1" applyFont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194" fontId="11" fillId="0" borderId="13" xfId="35" applyFont="1" applyBorder="1" applyAlignment="1">
      <alignment/>
    </xf>
    <xf numFmtId="194" fontId="11" fillId="0" borderId="13" xfId="0" applyNumberFormat="1" applyFont="1" applyBorder="1" applyAlignment="1">
      <alignment/>
    </xf>
    <xf numFmtId="194" fontId="7" fillId="0" borderId="10" xfId="35" applyFont="1" applyBorder="1" applyAlignment="1">
      <alignment/>
    </xf>
    <xf numFmtId="194" fontId="11" fillId="0" borderId="10" xfId="0" applyNumberFormat="1" applyFont="1" applyBorder="1" applyAlignment="1">
      <alignment/>
    </xf>
    <xf numFmtId="0" fontId="10" fillId="0" borderId="11" xfId="0" applyFont="1" applyBorder="1" applyAlignment="1">
      <alignment vertical="center" wrapText="1"/>
    </xf>
    <xf numFmtId="194" fontId="11" fillId="0" borderId="12" xfId="35" applyFont="1" applyBorder="1" applyAlignment="1">
      <alignment vertical="center" wrapText="1"/>
    </xf>
    <xf numFmtId="0" fontId="11" fillId="0" borderId="12" xfId="0" applyFont="1" applyFill="1" applyBorder="1" applyAlignment="1">
      <alignment horizontal="center"/>
    </xf>
    <xf numFmtId="194" fontId="7" fillId="0" borderId="10" xfId="0" applyNumberFormat="1" applyFont="1" applyBorder="1" applyAlignment="1">
      <alignment/>
    </xf>
    <xf numFmtId="204" fontId="11" fillId="0" borderId="12" xfId="35" applyNumberFormat="1" applyFont="1" applyBorder="1" applyAlignment="1">
      <alignment/>
    </xf>
    <xf numFmtId="0" fontId="11" fillId="0" borderId="13" xfId="0" applyFont="1" applyFill="1" applyBorder="1" applyAlignment="1">
      <alignment horizontal="center"/>
    </xf>
    <xf numFmtId="204" fontId="11" fillId="0" borderId="13" xfId="35" applyNumberFormat="1" applyFont="1" applyBorder="1" applyAlignment="1">
      <alignment/>
    </xf>
    <xf numFmtId="204" fontId="7" fillId="0" borderId="10" xfId="35" applyNumberFormat="1" applyFont="1" applyBorder="1" applyAlignment="1">
      <alignment/>
    </xf>
    <xf numFmtId="194" fontId="11" fillId="0" borderId="10" xfId="35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 horizontal="center"/>
    </xf>
    <xf numFmtId="194" fontId="6" fillId="0" borderId="16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14" fontId="8" fillId="0" borderId="10" xfId="0" applyNumberFormat="1" applyFont="1" applyBorder="1" applyAlignment="1">
      <alignment horizontal="center" vertical="center" wrapText="1"/>
    </xf>
    <xf numFmtId="194" fontId="6" fillId="0" borderId="17" xfId="35" applyFont="1" applyBorder="1" applyAlignment="1">
      <alignment/>
    </xf>
    <xf numFmtId="194" fontId="6" fillId="0" borderId="12" xfId="35" applyFont="1" applyBorder="1" applyAlignment="1">
      <alignment/>
    </xf>
    <xf numFmtId="0" fontId="12" fillId="0" borderId="19" xfId="0" applyFont="1" applyBorder="1" applyAlignment="1">
      <alignment/>
    </xf>
    <xf numFmtId="0" fontId="6" fillId="0" borderId="20" xfId="0" applyFont="1" applyBorder="1" applyAlignment="1">
      <alignment/>
    </xf>
    <xf numFmtId="194" fontId="6" fillId="0" borderId="20" xfId="35" applyFont="1" applyBorder="1" applyAlignment="1">
      <alignment/>
    </xf>
    <xf numFmtId="0" fontId="6" fillId="0" borderId="21" xfId="0" applyFont="1" applyBorder="1" applyAlignment="1">
      <alignment/>
    </xf>
    <xf numFmtId="0" fontId="10" fillId="0" borderId="22" xfId="0" applyFont="1" applyBorder="1" applyAlignment="1">
      <alignment horizontal="center"/>
    </xf>
    <xf numFmtId="194" fontId="10" fillId="0" borderId="22" xfId="35" applyFont="1" applyBorder="1" applyAlignment="1">
      <alignment/>
    </xf>
    <xf numFmtId="194" fontId="16" fillId="0" borderId="10" xfId="35" applyFont="1" applyBorder="1" applyAlignment="1">
      <alignment/>
    </xf>
    <xf numFmtId="194" fontId="16" fillId="0" borderId="23" xfId="35" applyFont="1" applyBorder="1" applyAlignment="1">
      <alignment/>
    </xf>
    <xf numFmtId="194" fontId="16" fillId="0" borderId="24" xfId="35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/>
    </xf>
    <xf numFmtId="0" fontId="17" fillId="0" borderId="16" xfId="0" applyFont="1" applyBorder="1" applyAlignment="1">
      <alignment/>
    </xf>
    <xf numFmtId="194" fontId="17" fillId="0" borderId="16" xfId="35" applyFont="1" applyBorder="1" applyAlignment="1">
      <alignment/>
    </xf>
    <xf numFmtId="0" fontId="17" fillId="0" borderId="14" xfId="0" applyFont="1" applyBorder="1" applyAlignment="1">
      <alignment/>
    </xf>
    <xf numFmtId="194" fontId="17" fillId="0" borderId="14" xfId="35" applyFont="1" applyBorder="1" applyAlignment="1">
      <alignment/>
    </xf>
    <xf numFmtId="0" fontId="17" fillId="0" borderId="14" xfId="0" applyFont="1" applyFill="1" applyBorder="1" applyAlignment="1">
      <alignment/>
    </xf>
    <xf numFmtId="194" fontId="17" fillId="0" borderId="14" xfId="35" applyFont="1" applyFill="1" applyBorder="1" applyAlignment="1">
      <alignment/>
    </xf>
    <xf numFmtId="0" fontId="17" fillId="0" borderId="17" xfId="0" applyFont="1" applyBorder="1" applyAlignment="1">
      <alignment/>
    </xf>
    <xf numFmtId="194" fontId="17" fillId="0" borderId="17" xfId="35" applyFont="1" applyBorder="1" applyAlignment="1">
      <alignment/>
    </xf>
    <xf numFmtId="194" fontId="17" fillId="0" borderId="12" xfId="35" applyFont="1" applyBorder="1" applyAlignment="1">
      <alignment/>
    </xf>
    <xf numFmtId="0" fontId="19" fillId="0" borderId="22" xfId="0" applyFont="1" applyBorder="1" applyAlignment="1">
      <alignment horizontal="center"/>
    </xf>
    <xf numFmtId="194" fontId="19" fillId="0" borderId="22" xfId="35" applyFont="1" applyBorder="1" applyAlignment="1">
      <alignment/>
    </xf>
    <xf numFmtId="0" fontId="20" fillId="0" borderId="19" xfId="0" applyFont="1" applyBorder="1" applyAlignment="1">
      <alignment/>
    </xf>
    <xf numFmtId="0" fontId="17" fillId="0" borderId="20" xfId="0" applyFont="1" applyBorder="1" applyAlignment="1">
      <alignment/>
    </xf>
    <xf numFmtId="194" fontId="17" fillId="0" borderId="20" xfId="35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12" xfId="0" applyFont="1" applyBorder="1" applyAlignment="1">
      <alignment/>
    </xf>
    <xf numFmtId="194" fontId="17" fillId="0" borderId="16" xfId="0" applyNumberFormat="1" applyFont="1" applyBorder="1" applyAlignment="1">
      <alignment/>
    </xf>
    <xf numFmtId="194" fontId="17" fillId="0" borderId="14" xfId="0" applyNumberFormat="1" applyFont="1" applyBorder="1" applyAlignment="1">
      <alignment/>
    </xf>
    <xf numFmtId="0" fontId="17" fillId="0" borderId="10" xfId="0" applyFont="1" applyBorder="1" applyAlignment="1">
      <alignment horizontal="center"/>
    </xf>
    <xf numFmtId="194" fontId="19" fillId="0" borderId="10" xfId="35" applyFont="1" applyBorder="1" applyAlignment="1">
      <alignment/>
    </xf>
    <xf numFmtId="194" fontId="17" fillId="0" borderId="10" xfId="35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194" fontId="19" fillId="0" borderId="24" xfId="35" applyFont="1" applyBorder="1" applyAlignment="1">
      <alignment/>
    </xf>
    <xf numFmtId="194" fontId="19" fillId="0" borderId="23" xfId="35" applyFont="1" applyBorder="1" applyAlignment="1">
      <alignment/>
    </xf>
    <xf numFmtId="194" fontId="19" fillId="0" borderId="18" xfId="35" applyFont="1" applyBorder="1" applyAlignment="1">
      <alignment/>
    </xf>
    <xf numFmtId="194" fontId="17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94" fontId="0" fillId="0" borderId="10" xfId="35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194" fontId="8" fillId="0" borderId="11" xfId="35" applyFont="1" applyBorder="1" applyAlignment="1">
      <alignment horizontal="center" vertical="center" wrapText="1"/>
    </xf>
    <xf numFmtId="194" fontId="8" fillId="0" borderId="12" xfId="35" applyFont="1" applyBorder="1" applyAlignment="1">
      <alignment horizontal="center" vertical="center" wrapText="1"/>
    </xf>
    <xf numFmtId="194" fontId="8" fillId="0" borderId="13" xfId="35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94" fontId="6" fillId="0" borderId="11" xfId="35" applyFont="1" applyBorder="1" applyAlignment="1">
      <alignment horizontal="center" vertical="center" wrapText="1"/>
    </xf>
    <xf numFmtId="194" fontId="6" fillId="0" borderId="12" xfId="35" applyFont="1" applyBorder="1" applyAlignment="1">
      <alignment horizontal="center" vertical="center" wrapText="1"/>
    </xf>
    <xf numFmtId="194" fontId="6" fillId="0" borderId="13" xfId="35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94" fontId="17" fillId="0" borderId="11" xfId="35" applyFont="1" applyBorder="1" applyAlignment="1">
      <alignment horizontal="center" vertical="center" wrapText="1"/>
    </xf>
    <xf numFmtId="194" fontId="17" fillId="0" borderId="12" xfId="35" applyFont="1" applyBorder="1" applyAlignment="1">
      <alignment horizontal="center" vertical="center" wrapText="1"/>
    </xf>
    <xf numFmtId="194" fontId="17" fillId="0" borderId="13" xfId="35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"/>
  <sheetViews>
    <sheetView view="pageBreakPreview" zoomScaleSheetLayoutView="100" zoomScalePageLayoutView="0" workbookViewId="0" topLeftCell="A1">
      <pane xSplit="3" ySplit="7" topLeftCell="D1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3" sqref="E13"/>
    </sheetView>
  </sheetViews>
  <sheetFormatPr defaultColWidth="9.140625" defaultRowHeight="21.75" customHeight="1"/>
  <cols>
    <col min="1" max="1" width="9.140625" style="1" customWidth="1"/>
    <col min="2" max="2" width="16.57421875" style="1" customWidth="1"/>
    <col min="3" max="3" width="12.140625" style="1" customWidth="1"/>
    <col min="4" max="4" width="11.8515625" style="1" customWidth="1"/>
    <col min="5" max="5" width="9.7109375" style="1" customWidth="1"/>
    <col min="6" max="6" width="12.28125" style="1" bestFit="1" customWidth="1"/>
    <col min="7" max="7" width="11.28125" style="1" bestFit="1" customWidth="1"/>
    <col min="8" max="8" width="10.7109375" style="1" customWidth="1"/>
    <col min="9" max="9" width="11.8515625" style="1" customWidth="1"/>
    <col min="10" max="10" width="12.140625" style="1" customWidth="1"/>
    <col min="11" max="11" width="10.28125" style="1" bestFit="1" customWidth="1"/>
    <col min="12" max="13" width="10.00390625" style="1" customWidth="1"/>
    <col min="14" max="14" width="12.140625" style="1" customWidth="1"/>
    <col min="15" max="15" width="12.28125" style="1" bestFit="1" customWidth="1"/>
    <col min="16" max="16" width="10.57421875" style="1" bestFit="1" customWidth="1"/>
    <col min="17" max="16384" width="9.140625" style="1" customWidth="1"/>
  </cols>
  <sheetData>
    <row r="1" spans="2:14" ht="29.25" customHeight="1">
      <c r="B1" s="157" t="s">
        <v>6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2:14" ht="21.75" customHeight="1">
      <c r="B2" s="157" t="s">
        <v>129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2:14" ht="21.75" customHeight="1">
      <c r="B3" s="157" t="s">
        <v>141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5" ht="21.75" customHeight="1">
      <c r="A4" s="148" t="s">
        <v>104</v>
      </c>
      <c r="B4" s="149" t="s">
        <v>105</v>
      </c>
      <c r="C4" s="149" t="s">
        <v>106</v>
      </c>
      <c r="D4" s="158" t="s">
        <v>126</v>
      </c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21.75" customHeight="1">
      <c r="A5" s="148"/>
      <c r="B5" s="149"/>
      <c r="C5" s="149"/>
      <c r="D5" s="149" t="s">
        <v>33</v>
      </c>
      <c r="E5" s="4" t="s">
        <v>7</v>
      </c>
      <c r="F5" s="154" t="s">
        <v>10</v>
      </c>
      <c r="G5" s="154" t="s">
        <v>11</v>
      </c>
      <c r="H5" s="154" t="s">
        <v>138</v>
      </c>
      <c r="I5" s="154" t="s">
        <v>22</v>
      </c>
      <c r="J5" s="4" t="s">
        <v>15</v>
      </c>
      <c r="K5" s="4" t="s">
        <v>18</v>
      </c>
      <c r="L5" s="149" t="s">
        <v>19</v>
      </c>
      <c r="M5" s="149" t="s">
        <v>20</v>
      </c>
      <c r="N5" s="149" t="s">
        <v>5</v>
      </c>
      <c r="O5" s="148" t="s">
        <v>1</v>
      </c>
    </row>
    <row r="6" spans="1:15" ht="21.75" customHeight="1">
      <c r="A6" s="148"/>
      <c r="B6" s="149"/>
      <c r="C6" s="149"/>
      <c r="D6" s="153"/>
      <c r="E6" s="6" t="s">
        <v>8</v>
      </c>
      <c r="F6" s="155"/>
      <c r="G6" s="155"/>
      <c r="H6" s="155"/>
      <c r="I6" s="155"/>
      <c r="J6" s="6" t="s">
        <v>16</v>
      </c>
      <c r="K6" s="6" t="s">
        <v>23</v>
      </c>
      <c r="L6" s="149"/>
      <c r="M6" s="149"/>
      <c r="N6" s="149"/>
      <c r="O6" s="148"/>
    </row>
    <row r="7" spans="1:15" ht="21.75" customHeight="1">
      <c r="A7" s="148"/>
      <c r="B7" s="149"/>
      <c r="C7" s="149"/>
      <c r="D7" s="153"/>
      <c r="E7" s="7" t="s">
        <v>9</v>
      </c>
      <c r="F7" s="156"/>
      <c r="G7" s="156"/>
      <c r="H7" s="156"/>
      <c r="I7" s="156"/>
      <c r="J7" s="7" t="s">
        <v>17</v>
      </c>
      <c r="K7" s="7" t="s">
        <v>24</v>
      </c>
      <c r="L7" s="149"/>
      <c r="M7" s="149"/>
      <c r="N7" s="149"/>
      <c r="O7" s="148"/>
    </row>
    <row r="8" spans="1:15" ht="21.75" customHeight="1">
      <c r="A8" s="148"/>
      <c r="B8" s="149"/>
      <c r="C8" s="149"/>
      <c r="D8" s="100" t="s">
        <v>66</v>
      </c>
      <c r="E8" s="100" t="s">
        <v>39</v>
      </c>
      <c r="F8" s="100" t="s">
        <v>40</v>
      </c>
      <c r="G8" s="100" t="s">
        <v>41</v>
      </c>
      <c r="H8" s="100" t="s">
        <v>42</v>
      </c>
      <c r="I8" s="100" t="s">
        <v>43</v>
      </c>
      <c r="J8" s="100" t="s">
        <v>45</v>
      </c>
      <c r="K8" s="100" t="s">
        <v>46</v>
      </c>
      <c r="L8" s="100" t="s">
        <v>47</v>
      </c>
      <c r="M8" s="100" t="s">
        <v>48</v>
      </c>
      <c r="N8" s="100" t="s">
        <v>49</v>
      </c>
      <c r="O8" s="148"/>
    </row>
    <row r="9" spans="1:15" ht="21.75" customHeight="1">
      <c r="A9" s="9" t="s">
        <v>4</v>
      </c>
      <c r="B9" s="9"/>
      <c r="C9" s="9"/>
      <c r="D9" s="8"/>
      <c r="E9" s="8"/>
      <c r="F9" s="8"/>
      <c r="G9" s="8"/>
      <c r="H9" s="8"/>
      <c r="I9" s="8"/>
      <c r="J9" s="8"/>
      <c r="K9" s="12"/>
      <c r="L9" s="12"/>
      <c r="M9" s="12"/>
      <c r="N9" s="12"/>
      <c r="O9" s="10"/>
    </row>
    <row r="10" spans="1:15" ht="21.75" customHeight="1">
      <c r="A10" s="8" t="s">
        <v>114</v>
      </c>
      <c r="B10" s="8" t="s">
        <v>96</v>
      </c>
      <c r="C10" s="11" t="s">
        <v>130</v>
      </c>
      <c r="D10" s="12">
        <v>2624640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>
        <f>SUM(D10:N10)</f>
        <v>2624640</v>
      </c>
    </row>
    <row r="11" spans="1:15" ht="21.75" customHeight="1">
      <c r="A11" s="8"/>
      <c r="B11" s="8" t="s">
        <v>127</v>
      </c>
      <c r="C11" s="11" t="s">
        <v>130</v>
      </c>
      <c r="D11" s="12">
        <v>5058204</v>
      </c>
      <c r="E11" s="12">
        <v>219000</v>
      </c>
      <c r="F11" s="12">
        <v>2432554</v>
      </c>
      <c r="G11" s="12">
        <v>120480</v>
      </c>
      <c r="H11" s="12">
        <v>612060</v>
      </c>
      <c r="I11" s="12">
        <v>787195</v>
      </c>
      <c r="J11" s="12"/>
      <c r="K11" s="12"/>
      <c r="L11" s="12"/>
      <c r="M11" s="12">
        <v>669960</v>
      </c>
      <c r="N11" s="12"/>
      <c r="O11" s="13">
        <f aca="true" t="shared" si="0" ref="O11:O19">SUM(D11:N11)</f>
        <v>9899453</v>
      </c>
    </row>
    <row r="12" spans="1:15" ht="21.75" customHeight="1">
      <c r="A12" s="8" t="s">
        <v>115</v>
      </c>
      <c r="B12" s="8" t="s">
        <v>121</v>
      </c>
      <c r="C12" s="11" t="s">
        <v>130</v>
      </c>
      <c r="D12" s="12">
        <v>8750</v>
      </c>
      <c r="E12" s="12"/>
      <c r="F12" s="12">
        <v>31300</v>
      </c>
      <c r="G12" s="12"/>
      <c r="H12" s="12">
        <v>15000</v>
      </c>
      <c r="I12" s="12"/>
      <c r="J12" s="12"/>
      <c r="K12" s="12"/>
      <c r="L12" s="12"/>
      <c r="M12" s="12"/>
      <c r="N12" s="12"/>
      <c r="O12" s="13">
        <f t="shared" si="0"/>
        <v>55050</v>
      </c>
    </row>
    <row r="13" spans="1:15" ht="21.75" customHeight="1">
      <c r="A13" s="8"/>
      <c r="B13" s="14" t="s">
        <v>125</v>
      </c>
      <c r="C13" s="11" t="s">
        <v>130</v>
      </c>
      <c r="D13" s="12">
        <v>777055.13</v>
      </c>
      <c r="E13" s="12">
        <v>132110</v>
      </c>
      <c r="F13" s="12">
        <v>902350</v>
      </c>
      <c r="G13" s="12">
        <v>430151.56</v>
      </c>
      <c r="H13" s="12">
        <v>133410</v>
      </c>
      <c r="I13" s="12">
        <v>231220.64</v>
      </c>
      <c r="J13" s="12">
        <v>499700</v>
      </c>
      <c r="K13" s="12"/>
      <c r="L13" s="12">
        <v>9000</v>
      </c>
      <c r="M13" s="12">
        <v>85000</v>
      </c>
      <c r="N13" s="12"/>
      <c r="O13" s="13">
        <f t="shared" si="0"/>
        <v>3199997.33</v>
      </c>
    </row>
    <row r="14" spans="1:15" s="16" customFormat="1" ht="21.75" customHeight="1">
      <c r="A14" s="14"/>
      <c r="B14" s="8" t="s">
        <v>128</v>
      </c>
      <c r="C14" s="11" t="s">
        <v>130</v>
      </c>
      <c r="D14" s="15">
        <v>325181</v>
      </c>
      <c r="E14" s="15">
        <v>32060</v>
      </c>
      <c r="F14" s="15">
        <v>1652661.8</v>
      </c>
      <c r="G14" s="15">
        <v>65715</v>
      </c>
      <c r="H14" s="15">
        <v>34879</v>
      </c>
      <c r="I14" s="15">
        <v>301038</v>
      </c>
      <c r="J14" s="15"/>
      <c r="K14" s="15"/>
      <c r="L14" s="15"/>
      <c r="M14" s="15">
        <v>60000</v>
      </c>
      <c r="N14" s="15"/>
      <c r="O14" s="13">
        <f t="shared" si="0"/>
        <v>2471534.8</v>
      </c>
    </row>
    <row r="15" spans="1:15" ht="21.75" customHeight="1">
      <c r="A15" s="8"/>
      <c r="B15" s="8" t="s">
        <v>97</v>
      </c>
      <c r="C15" s="11" t="s">
        <v>130</v>
      </c>
      <c r="D15" s="12">
        <v>336698.51</v>
      </c>
      <c r="E15" s="12"/>
      <c r="F15" s="12">
        <v>34582.33</v>
      </c>
      <c r="G15" s="12"/>
      <c r="H15" s="12"/>
      <c r="I15" s="12"/>
      <c r="J15" s="12"/>
      <c r="K15" s="12"/>
      <c r="L15" s="12"/>
      <c r="M15" s="12"/>
      <c r="N15" s="12"/>
      <c r="O15" s="13">
        <f t="shared" si="0"/>
        <v>371280.84</v>
      </c>
    </row>
    <row r="16" spans="1:15" ht="21.75" customHeight="1">
      <c r="A16" s="8" t="s">
        <v>116</v>
      </c>
      <c r="B16" s="8" t="s">
        <v>100</v>
      </c>
      <c r="C16" s="11" t="s">
        <v>130</v>
      </c>
      <c r="D16" s="12">
        <v>35600</v>
      </c>
      <c r="E16" s="12"/>
      <c r="F16" s="12">
        <v>60200</v>
      </c>
      <c r="G16" s="12">
        <v>13300</v>
      </c>
      <c r="H16" s="12"/>
      <c r="I16" s="12"/>
      <c r="J16" s="12"/>
      <c r="K16" s="12"/>
      <c r="L16" s="12"/>
      <c r="M16" s="12"/>
      <c r="N16" s="12"/>
      <c r="O16" s="13">
        <f t="shared" si="0"/>
        <v>109100</v>
      </c>
    </row>
    <row r="17" spans="1:16" ht="21.75" customHeight="1">
      <c r="A17" s="8"/>
      <c r="B17" s="8" t="s">
        <v>124</v>
      </c>
      <c r="C17" s="11" t="s">
        <v>130</v>
      </c>
      <c r="D17" s="12"/>
      <c r="E17" s="12"/>
      <c r="F17" s="17"/>
      <c r="G17" s="12"/>
      <c r="H17" s="12"/>
      <c r="I17" s="12">
        <v>79500</v>
      </c>
      <c r="J17" s="12"/>
      <c r="K17" s="12">
        <v>3000000</v>
      </c>
      <c r="L17" s="12"/>
      <c r="M17" s="12"/>
      <c r="N17" s="12"/>
      <c r="O17" s="13">
        <f t="shared" si="0"/>
        <v>3079500</v>
      </c>
      <c r="P17" s="19"/>
    </row>
    <row r="18" spans="1:15" ht="21.75" customHeight="1">
      <c r="A18" s="8" t="s">
        <v>117</v>
      </c>
      <c r="B18" s="8" t="s">
        <v>98</v>
      </c>
      <c r="C18" s="11" t="s">
        <v>130</v>
      </c>
      <c r="D18" s="12"/>
      <c r="E18" s="12">
        <v>35000</v>
      </c>
      <c r="F18" s="12">
        <v>3284480</v>
      </c>
      <c r="G18" s="12">
        <v>240000</v>
      </c>
      <c r="H18" s="12"/>
      <c r="I18" s="12"/>
      <c r="J18" s="12">
        <v>110000</v>
      </c>
      <c r="K18" s="12"/>
      <c r="L18" s="12"/>
      <c r="M18" s="12"/>
      <c r="N18" s="12"/>
      <c r="O18" s="13">
        <f t="shared" si="0"/>
        <v>3669480</v>
      </c>
    </row>
    <row r="19" spans="1:15" ht="21.75" customHeight="1">
      <c r="A19" s="8" t="s">
        <v>5</v>
      </c>
      <c r="B19" s="8" t="s">
        <v>5</v>
      </c>
      <c r="C19" s="11" t="s">
        <v>130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>
        <v>13972623.86</v>
      </c>
      <c r="O19" s="13">
        <f t="shared" si="0"/>
        <v>13972623.86</v>
      </c>
    </row>
    <row r="20" spans="1:16" ht="21.75" customHeight="1">
      <c r="A20" s="150" t="s">
        <v>1</v>
      </c>
      <c r="B20" s="151"/>
      <c r="C20" s="152"/>
      <c r="D20" s="17">
        <f aca="true" t="shared" si="1" ref="D20:O20">SUM(D10:D19)</f>
        <v>9166128.64</v>
      </c>
      <c r="E20" s="17">
        <f t="shared" si="1"/>
        <v>418170</v>
      </c>
      <c r="F20" s="17">
        <f t="shared" si="1"/>
        <v>8398128.129999999</v>
      </c>
      <c r="G20" s="17">
        <f t="shared" si="1"/>
        <v>869646.56</v>
      </c>
      <c r="H20" s="17">
        <f t="shared" si="1"/>
        <v>795349</v>
      </c>
      <c r="I20" s="17">
        <f t="shared" si="1"/>
        <v>1398953.6400000001</v>
      </c>
      <c r="J20" s="17">
        <f t="shared" si="1"/>
        <v>609700</v>
      </c>
      <c r="K20" s="17">
        <f t="shared" si="1"/>
        <v>3000000</v>
      </c>
      <c r="L20" s="17">
        <f t="shared" si="1"/>
        <v>9000</v>
      </c>
      <c r="M20" s="17">
        <f t="shared" si="1"/>
        <v>814960</v>
      </c>
      <c r="N20" s="17">
        <f t="shared" si="1"/>
        <v>13972623.86</v>
      </c>
      <c r="O20" s="13">
        <f t="shared" si="1"/>
        <v>39452659.83</v>
      </c>
      <c r="P20" s="19"/>
    </row>
    <row r="21" spans="2:15" ht="21.75" customHeight="1">
      <c r="B21" s="21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/>
    </row>
    <row r="22" spans="2:15" ht="21.75" customHeight="1">
      <c r="B22" s="21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3"/>
    </row>
    <row r="23" ht="21.75" customHeight="1">
      <c r="O23" s="23"/>
    </row>
    <row r="24" ht="21.75" customHeight="1">
      <c r="O24" s="19"/>
    </row>
    <row r="29" spans="2:4" ht="21.75" customHeight="1">
      <c r="B29" s="24"/>
      <c r="C29" s="25"/>
      <c r="D29" s="19"/>
    </row>
    <row r="30" spans="2:4" ht="21.75" customHeight="1">
      <c r="B30" s="24"/>
      <c r="C30" s="25"/>
      <c r="D30" s="19"/>
    </row>
  </sheetData>
  <sheetProtection/>
  <mergeCells count="17">
    <mergeCell ref="G5:G7"/>
    <mergeCell ref="B1:N1"/>
    <mergeCell ref="B2:N2"/>
    <mergeCell ref="B3:N3"/>
    <mergeCell ref="H5:H7"/>
    <mergeCell ref="I5:I7"/>
    <mergeCell ref="D4:O4"/>
    <mergeCell ref="A4:A8"/>
    <mergeCell ref="B4:B8"/>
    <mergeCell ref="C4:C8"/>
    <mergeCell ref="O5:O8"/>
    <mergeCell ref="A20:C20"/>
    <mergeCell ref="M5:M7"/>
    <mergeCell ref="N5:N7"/>
    <mergeCell ref="D5:D7"/>
    <mergeCell ref="F5:F7"/>
    <mergeCell ref="L5:L7"/>
  </mergeCells>
  <printOptions horizontalCentered="1"/>
  <pageMargins left="0.3937007874015748" right="0" top="0.7874015748031497" bottom="0" header="0" footer="0"/>
  <pageSetup horizontalDpi="600" verticalDpi="60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N17"/>
  <sheetViews>
    <sheetView view="pageBreakPreview" zoomScaleSheetLayoutView="100" zoomScalePageLayoutView="0" workbookViewId="0" topLeftCell="A1">
      <selection activeCell="A2" sqref="A2:K2"/>
    </sheetView>
  </sheetViews>
  <sheetFormatPr defaultColWidth="9.140625" defaultRowHeight="21.75" customHeight="1"/>
  <cols>
    <col min="1" max="1" width="10.28125" style="44" customWidth="1"/>
    <col min="2" max="2" width="18.8515625" style="44" customWidth="1"/>
    <col min="3" max="3" width="10.421875" style="44" customWidth="1"/>
    <col min="4" max="4" width="12.421875" style="44" customWidth="1"/>
    <col min="5" max="7" width="15.7109375" style="44" hidden="1" customWidth="1"/>
    <col min="8" max="8" width="14.57421875" style="44" customWidth="1"/>
    <col min="9" max="9" width="12.7109375" style="44" customWidth="1"/>
    <col min="10" max="10" width="14.8515625" style="44" customWidth="1"/>
    <col min="11" max="11" width="14.57421875" style="44" customWidth="1"/>
    <col min="12" max="12" width="13.8515625" style="44" customWidth="1"/>
    <col min="13" max="14" width="12.421875" style="44" bestFit="1" customWidth="1"/>
    <col min="15" max="16384" width="9.140625" style="44" customWidth="1"/>
  </cols>
  <sheetData>
    <row r="1" spans="1:11" s="42" customFormat="1" ht="39.75" customHeight="1">
      <c r="A1" s="157" t="s">
        <v>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42" customFormat="1" ht="21.75" customHeight="1">
      <c r="A2" s="157" t="s">
        <v>52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s="42" customFormat="1" ht="21.75" customHeight="1">
      <c r="A3" s="183" t="s">
        <v>145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21.75" customHeight="1">
      <c r="A4" s="179" t="s">
        <v>104</v>
      </c>
      <c r="B4" s="173" t="s">
        <v>105</v>
      </c>
      <c r="C4" s="174" t="s">
        <v>106</v>
      </c>
      <c r="D4" s="173" t="s">
        <v>0</v>
      </c>
      <c r="E4" s="176" t="s">
        <v>135</v>
      </c>
      <c r="F4" s="177"/>
      <c r="G4" s="178"/>
      <c r="H4" s="173" t="s">
        <v>72</v>
      </c>
      <c r="I4" s="174" t="s">
        <v>73</v>
      </c>
      <c r="J4" s="174" t="s">
        <v>74</v>
      </c>
      <c r="K4" s="179" t="s">
        <v>1</v>
      </c>
    </row>
    <row r="5" spans="1:11" ht="48.75" customHeight="1">
      <c r="A5" s="179"/>
      <c r="B5" s="173"/>
      <c r="C5" s="175"/>
      <c r="D5" s="173"/>
      <c r="E5" s="43" t="s">
        <v>64</v>
      </c>
      <c r="F5" s="43" t="s">
        <v>71</v>
      </c>
      <c r="G5" s="43" t="s">
        <v>65</v>
      </c>
      <c r="H5" s="173"/>
      <c r="I5" s="175"/>
      <c r="J5" s="175"/>
      <c r="K5" s="179"/>
    </row>
    <row r="6" spans="1:11" ht="21.75" customHeight="1">
      <c r="A6" s="45" t="s">
        <v>114</v>
      </c>
      <c r="B6" s="46" t="s">
        <v>4</v>
      </c>
      <c r="C6" s="47"/>
      <c r="D6" s="48"/>
      <c r="E6" s="48"/>
      <c r="F6" s="48"/>
      <c r="G6" s="48"/>
      <c r="H6" s="48"/>
      <c r="I6" s="48"/>
      <c r="J6" s="48"/>
      <c r="K6" s="48"/>
    </row>
    <row r="7" spans="1:11" ht="21.75" customHeight="1">
      <c r="A7" s="49"/>
      <c r="B7" s="50" t="s">
        <v>70</v>
      </c>
      <c r="C7" s="49" t="s">
        <v>108</v>
      </c>
      <c r="D7" s="51">
        <f>SUM(E7:G7)</f>
        <v>2624640</v>
      </c>
      <c r="E7" s="52">
        <v>2624640</v>
      </c>
      <c r="F7" s="52"/>
      <c r="G7" s="52"/>
      <c r="H7" s="52">
        <v>2624640</v>
      </c>
      <c r="I7" s="52"/>
      <c r="J7" s="52"/>
      <c r="K7" s="53">
        <f>SUM(H7:J7)</f>
        <v>2624640</v>
      </c>
    </row>
    <row r="8" spans="1:14" ht="21.75" customHeight="1">
      <c r="A8" s="49"/>
      <c r="B8" s="50" t="s">
        <v>109</v>
      </c>
      <c r="C8" s="49" t="s">
        <v>108</v>
      </c>
      <c r="D8" s="51">
        <f aca="true" t="shared" si="0" ref="D8:D16">SUM(E8:G8)</f>
        <v>5359040</v>
      </c>
      <c r="E8" s="52">
        <v>3123600</v>
      </c>
      <c r="F8" s="52">
        <v>450120</v>
      </c>
      <c r="G8" s="52">
        <v>1785320</v>
      </c>
      <c r="H8" s="52">
        <v>2876460</v>
      </c>
      <c r="I8" s="52">
        <v>442080</v>
      </c>
      <c r="J8" s="52">
        <v>1739664</v>
      </c>
      <c r="K8" s="53">
        <f aca="true" t="shared" si="1" ref="K8:K16">SUM(H8:J8)</f>
        <v>5058204</v>
      </c>
      <c r="N8" s="54"/>
    </row>
    <row r="9" spans="1:11" ht="21.75" customHeight="1">
      <c r="A9" s="49" t="s">
        <v>115</v>
      </c>
      <c r="B9" s="50" t="s">
        <v>110</v>
      </c>
      <c r="C9" s="49" t="s">
        <v>108</v>
      </c>
      <c r="D9" s="51">
        <f t="shared" si="0"/>
        <v>105000</v>
      </c>
      <c r="E9" s="52">
        <v>40000</v>
      </c>
      <c r="F9" s="52"/>
      <c r="G9" s="52">
        <v>65000</v>
      </c>
      <c r="H9" s="52">
        <v>7300</v>
      </c>
      <c r="I9" s="52"/>
      <c r="J9" s="52">
        <v>1450</v>
      </c>
      <c r="K9" s="53">
        <f t="shared" si="1"/>
        <v>8750</v>
      </c>
    </row>
    <row r="10" spans="1:14" ht="21.75" customHeight="1">
      <c r="A10" s="49"/>
      <c r="B10" s="55" t="s">
        <v>111</v>
      </c>
      <c r="C10" s="49" t="s">
        <v>108</v>
      </c>
      <c r="D10" s="51">
        <f t="shared" si="0"/>
        <v>1463000</v>
      </c>
      <c r="E10" s="52">
        <v>1095500</v>
      </c>
      <c r="F10" s="52">
        <v>90000</v>
      </c>
      <c r="G10" s="52">
        <v>277500</v>
      </c>
      <c r="H10" s="52">
        <v>647177.13</v>
      </c>
      <c r="I10" s="52">
        <v>58490</v>
      </c>
      <c r="J10" s="52">
        <v>71388</v>
      </c>
      <c r="K10" s="53">
        <f t="shared" si="1"/>
        <v>777055.13</v>
      </c>
      <c r="M10" s="56"/>
      <c r="N10" s="54"/>
    </row>
    <row r="11" spans="1:14" ht="21.75" customHeight="1">
      <c r="A11" s="49"/>
      <c r="B11" s="50" t="s">
        <v>112</v>
      </c>
      <c r="C11" s="49" t="s">
        <v>108</v>
      </c>
      <c r="D11" s="51">
        <f t="shared" si="0"/>
        <v>412200</v>
      </c>
      <c r="E11" s="52">
        <v>317200</v>
      </c>
      <c r="F11" s="52"/>
      <c r="G11" s="52">
        <v>95000</v>
      </c>
      <c r="H11" s="52">
        <v>230231</v>
      </c>
      <c r="I11" s="52"/>
      <c r="J11" s="52">
        <v>94950</v>
      </c>
      <c r="K11" s="53">
        <f t="shared" si="1"/>
        <v>325181</v>
      </c>
      <c r="M11" s="56"/>
      <c r="N11" s="54"/>
    </row>
    <row r="12" spans="1:11" ht="21.75" customHeight="1">
      <c r="A12" s="49"/>
      <c r="B12" s="50" t="s">
        <v>51</v>
      </c>
      <c r="C12" s="49" t="s">
        <v>108</v>
      </c>
      <c r="D12" s="51">
        <f t="shared" si="0"/>
        <v>395000</v>
      </c>
      <c r="E12" s="52">
        <v>395000</v>
      </c>
      <c r="F12" s="52"/>
      <c r="G12" s="52"/>
      <c r="H12" s="52">
        <v>336698.51</v>
      </c>
      <c r="I12" s="52"/>
      <c r="J12" s="52"/>
      <c r="K12" s="53">
        <f t="shared" si="1"/>
        <v>336698.51</v>
      </c>
    </row>
    <row r="13" spans="1:11" ht="21.75" customHeight="1">
      <c r="A13" s="49" t="s">
        <v>116</v>
      </c>
      <c r="B13" s="50" t="s">
        <v>69</v>
      </c>
      <c r="C13" s="49" t="s">
        <v>108</v>
      </c>
      <c r="D13" s="51">
        <f>SUM(E13:G13)</f>
        <v>35800</v>
      </c>
      <c r="E13" s="52"/>
      <c r="F13" s="52"/>
      <c r="G13" s="52">
        <v>35800</v>
      </c>
      <c r="H13" s="52"/>
      <c r="I13" s="52"/>
      <c r="J13" s="52">
        <v>35600</v>
      </c>
      <c r="K13" s="53">
        <f t="shared" si="1"/>
        <v>35600</v>
      </c>
    </row>
    <row r="14" spans="1:11" ht="21.75" customHeight="1">
      <c r="A14" s="49"/>
      <c r="B14" s="50" t="s">
        <v>113</v>
      </c>
      <c r="C14" s="49"/>
      <c r="D14" s="51">
        <f>SUM(E14:G14)</f>
        <v>0</v>
      </c>
      <c r="E14" s="52"/>
      <c r="F14" s="52"/>
      <c r="G14" s="52"/>
      <c r="H14" s="52"/>
      <c r="I14" s="52"/>
      <c r="J14" s="52"/>
      <c r="K14" s="53">
        <f t="shared" si="1"/>
        <v>0</v>
      </c>
    </row>
    <row r="15" spans="1:11" ht="21.75" customHeight="1">
      <c r="A15" s="49" t="s">
        <v>99</v>
      </c>
      <c r="B15" s="50" t="s">
        <v>26</v>
      </c>
      <c r="C15" s="49"/>
      <c r="D15" s="51">
        <f>SUM(E15:G15)</f>
        <v>0</v>
      </c>
      <c r="E15" s="52"/>
      <c r="F15" s="52"/>
      <c r="G15" s="52"/>
      <c r="H15" s="52"/>
      <c r="I15" s="52"/>
      <c r="J15" s="52"/>
      <c r="K15" s="53">
        <f t="shared" si="1"/>
        <v>0</v>
      </c>
    </row>
    <row r="16" spans="1:11" ht="21.75" customHeight="1">
      <c r="A16" s="57" t="s">
        <v>117</v>
      </c>
      <c r="B16" s="58" t="s">
        <v>25</v>
      </c>
      <c r="C16" s="57" t="s">
        <v>108</v>
      </c>
      <c r="D16" s="59">
        <f t="shared" si="0"/>
        <v>15000</v>
      </c>
      <c r="E16" s="60"/>
      <c r="F16" s="60"/>
      <c r="G16" s="60">
        <v>15000</v>
      </c>
      <c r="H16" s="60"/>
      <c r="I16" s="60"/>
      <c r="J16" s="60"/>
      <c r="K16" s="53">
        <f t="shared" si="1"/>
        <v>0</v>
      </c>
    </row>
    <row r="17" spans="1:11" ht="21.75" customHeight="1">
      <c r="A17" s="180" t="s">
        <v>1</v>
      </c>
      <c r="B17" s="181"/>
      <c r="C17" s="182"/>
      <c r="D17" s="62">
        <f aca="true" t="shared" si="2" ref="D17:K17">SUM(D7:D16)</f>
        <v>10409680</v>
      </c>
      <c r="E17" s="63">
        <f t="shared" si="2"/>
        <v>7595940</v>
      </c>
      <c r="F17" s="63">
        <f t="shared" si="2"/>
        <v>540120</v>
      </c>
      <c r="G17" s="63">
        <f t="shared" si="2"/>
        <v>2273620</v>
      </c>
      <c r="H17" s="63">
        <f t="shared" si="2"/>
        <v>6722506.64</v>
      </c>
      <c r="I17" s="63">
        <f t="shared" si="2"/>
        <v>500570</v>
      </c>
      <c r="J17" s="63">
        <f t="shared" si="2"/>
        <v>1943052</v>
      </c>
      <c r="K17" s="64">
        <f t="shared" si="2"/>
        <v>9166128.64</v>
      </c>
    </row>
  </sheetData>
  <sheetProtection/>
  <mergeCells count="13">
    <mergeCell ref="A17:C17"/>
    <mergeCell ref="A1:K1"/>
    <mergeCell ref="A2:K2"/>
    <mergeCell ref="A3:K3"/>
    <mergeCell ref="J4:J5"/>
    <mergeCell ref="B4:B5"/>
    <mergeCell ref="D4:D5"/>
    <mergeCell ref="H4:H5"/>
    <mergeCell ref="I4:I5"/>
    <mergeCell ref="E4:G4"/>
    <mergeCell ref="A4:A5"/>
    <mergeCell ref="C4:C5"/>
    <mergeCell ref="K4:K5"/>
  </mergeCells>
  <printOptions horizontalCentered="1"/>
  <pageMargins left="0.1968503937007874" right="0" top="0.7874015748031497" bottom="0.3937007874015748" header="0" footer="0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SheetLayoutView="100" zoomScalePageLayoutView="0" workbookViewId="0" topLeftCell="A1">
      <selection activeCell="D11" sqref="D11"/>
    </sheetView>
  </sheetViews>
  <sheetFormatPr defaultColWidth="9.140625" defaultRowHeight="21.75" customHeight="1"/>
  <cols>
    <col min="1" max="1" width="10.7109375" style="44" customWidth="1"/>
    <col min="2" max="2" width="20.57421875" style="44" customWidth="1"/>
    <col min="3" max="3" width="12.00390625" style="44" customWidth="1"/>
    <col min="4" max="4" width="13.28125" style="44" customWidth="1"/>
    <col min="5" max="5" width="14.28125" style="44" customWidth="1"/>
    <col min="6" max="6" width="10.140625" style="44" customWidth="1"/>
    <col min="7" max="7" width="13.57421875" style="44" customWidth="1"/>
    <col min="8" max="8" width="14.140625" style="44" customWidth="1"/>
    <col min="9" max="16384" width="9.140625" style="44" customWidth="1"/>
  </cols>
  <sheetData>
    <row r="1" spans="1:8" s="42" customFormat="1" ht="37.5" customHeight="1">
      <c r="A1" s="157" t="s">
        <v>6</v>
      </c>
      <c r="B1" s="157"/>
      <c r="C1" s="157"/>
      <c r="D1" s="157"/>
      <c r="E1" s="157"/>
      <c r="F1" s="157"/>
      <c r="G1" s="157"/>
      <c r="H1" s="157"/>
    </row>
    <row r="2" spans="1:8" s="42" customFormat="1" ht="21.75" customHeight="1">
      <c r="A2" s="157" t="s">
        <v>53</v>
      </c>
      <c r="B2" s="157"/>
      <c r="C2" s="157"/>
      <c r="D2" s="157"/>
      <c r="E2" s="157"/>
      <c r="F2" s="157"/>
      <c r="G2" s="157"/>
      <c r="H2" s="157"/>
    </row>
    <row r="3" spans="1:8" s="42" customFormat="1" ht="21.75" customHeight="1">
      <c r="A3" s="183" t="s">
        <v>145</v>
      </c>
      <c r="B3" s="183"/>
      <c r="C3" s="183"/>
      <c r="D3" s="183"/>
      <c r="E3" s="183"/>
      <c r="F3" s="183"/>
      <c r="G3" s="183"/>
      <c r="H3" s="183"/>
    </row>
    <row r="4" spans="1:8" ht="21.75" customHeight="1">
      <c r="A4" s="179" t="s">
        <v>104</v>
      </c>
      <c r="B4" s="173" t="s">
        <v>105</v>
      </c>
      <c r="C4" s="173" t="s">
        <v>106</v>
      </c>
      <c r="D4" s="173" t="s">
        <v>0</v>
      </c>
      <c r="E4" s="173" t="s">
        <v>75</v>
      </c>
      <c r="F4" s="173" t="s">
        <v>76</v>
      </c>
      <c r="G4" s="173" t="s">
        <v>77</v>
      </c>
      <c r="H4" s="179" t="s">
        <v>1</v>
      </c>
    </row>
    <row r="5" spans="1:8" ht="76.5" customHeight="1">
      <c r="A5" s="179"/>
      <c r="B5" s="173"/>
      <c r="C5" s="173"/>
      <c r="D5" s="173"/>
      <c r="E5" s="173"/>
      <c r="F5" s="153"/>
      <c r="G5" s="173"/>
      <c r="H5" s="179"/>
    </row>
    <row r="6" spans="1:8" ht="21.75" customHeight="1">
      <c r="A6" s="48" t="s">
        <v>114</v>
      </c>
      <c r="B6" s="48" t="s">
        <v>70</v>
      </c>
      <c r="C6" s="48"/>
      <c r="D6" s="65"/>
      <c r="E6" s="65"/>
      <c r="F6" s="65"/>
      <c r="G6" s="65"/>
      <c r="H6" s="48"/>
    </row>
    <row r="7" spans="1:8" ht="21.75" customHeight="1">
      <c r="A7" s="50"/>
      <c r="B7" s="50" t="s">
        <v>109</v>
      </c>
      <c r="C7" s="49" t="s">
        <v>108</v>
      </c>
      <c r="D7" s="51">
        <v>223500</v>
      </c>
      <c r="E7" s="52"/>
      <c r="F7" s="52"/>
      <c r="G7" s="52">
        <v>219000</v>
      </c>
      <c r="H7" s="53">
        <f>SUM(E7:G7)</f>
        <v>219000</v>
      </c>
    </row>
    <row r="8" spans="1:8" ht="21.75" customHeight="1">
      <c r="A8" s="50" t="s">
        <v>115</v>
      </c>
      <c r="B8" s="50" t="s">
        <v>110</v>
      </c>
      <c r="C8" s="49" t="s">
        <v>108</v>
      </c>
      <c r="D8" s="51">
        <v>5000</v>
      </c>
      <c r="E8" s="52"/>
      <c r="F8" s="52"/>
      <c r="G8" s="52"/>
      <c r="H8" s="53">
        <f aca="true" t="shared" si="0" ref="H8:H15">SUM(E8:G8)</f>
        <v>0</v>
      </c>
    </row>
    <row r="9" spans="1:8" ht="21.75" customHeight="1">
      <c r="A9" s="50"/>
      <c r="B9" s="55" t="s">
        <v>111</v>
      </c>
      <c r="C9" s="66" t="s">
        <v>108</v>
      </c>
      <c r="D9" s="51">
        <v>215000</v>
      </c>
      <c r="E9" s="52"/>
      <c r="F9" s="52"/>
      <c r="G9" s="52">
        <v>132110</v>
      </c>
      <c r="H9" s="53">
        <f t="shared" si="0"/>
        <v>132110</v>
      </c>
    </row>
    <row r="10" spans="1:8" ht="21.75" customHeight="1">
      <c r="A10" s="50"/>
      <c r="B10" s="50" t="s">
        <v>118</v>
      </c>
      <c r="C10" s="49" t="s">
        <v>108</v>
      </c>
      <c r="D10" s="51">
        <v>205000</v>
      </c>
      <c r="E10" s="52"/>
      <c r="F10" s="52"/>
      <c r="G10" s="52">
        <v>32060</v>
      </c>
      <c r="H10" s="53">
        <f t="shared" si="0"/>
        <v>32060</v>
      </c>
    </row>
    <row r="11" spans="1:8" ht="21.75" customHeight="1">
      <c r="A11" s="50"/>
      <c r="B11" s="50" t="s">
        <v>51</v>
      </c>
      <c r="C11" s="49"/>
      <c r="D11" s="51"/>
      <c r="E11" s="52"/>
      <c r="F11" s="52"/>
      <c r="G11" s="52"/>
      <c r="H11" s="53">
        <f t="shared" si="0"/>
        <v>0</v>
      </c>
    </row>
    <row r="12" spans="1:8" ht="21.75" customHeight="1">
      <c r="A12" s="50" t="s">
        <v>116</v>
      </c>
      <c r="B12" s="50" t="s">
        <v>69</v>
      </c>
      <c r="C12" s="49"/>
      <c r="D12" s="51"/>
      <c r="E12" s="52"/>
      <c r="F12" s="52"/>
      <c r="G12" s="52"/>
      <c r="H12" s="53">
        <f t="shared" si="0"/>
        <v>0</v>
      </c>
    </row>
    <row r="13" spans="1:8" ht="21.75" customHeight="1">
      <c r="A13" s="50"/>
      <c r="B13" s="50" t="s">
        <v>119</v>
      </c>
      <c r="C13" s="50"/>
      <c r="D13" s="51"/>
      <c r="E13" s="52"/>
      <c r="F13" s="52"/>
      <c r="G13" s="52"/>
      <c r="H13" s="53">
        <f t="shared" si="0"/>
        <v>0</v>
      </c>
    </row>
    <row r="14" spans="1:8" ht="21.75" customHeight="1">
      <c r="A14" s="50" t="s">
        <v>99</v>
      </c>
      <c r="B14" s="50" t="s">
        <v>26</v>
      </c>
      <c r="C14" s="50"/>
      <c r="D14" s="51"/>
      <c r="E14" s="52"/>
      <c r="F14" s="52"/>
      <c r="G14" s="52"/>
      <c r="H14" s="53">
        <f t="shared" si="0"/>
        <v>0</v>
      </c>
    </row>
    <row r="15" spans="1:8" ht="21.75" customHeight="1">
      <c r="A15" s="50" t="s">
        <v>98</v>
      </c>
      <c r="B15" s="50" t="s">
        <v>25</v>
      </c>
      <c r="C15" s="49" t="s">
        <v>108</v>
      </c>
      <c r="D15" s="51">
        <v>35000</v>
      </c>
      <c r="E15" s="52"/>
      <c r="F15" s="52"/>
      <c r="G15" s="52">
        <v>35000</v>
      </c>
      <c r="H15" s="53">
        <f t="shared" si="0"/>
        <v>35000</v>
      </c>
    </row>
    <row r="16" spans="1:8" ht="21.75" customHeight="1">
      <c r="A16" s="180" t="s">
        <v>1</v>
      </c>
      <c r="B16" s="181"/>
      <c r="C16" s="182"/>
      <c r="D16" s="62">
        <f>SUM(D6:D15)</f>
        <v>683500</v>
      </c>
      <c r="E16" s="63">
        <f>SUM(E6:E15)</f>
        <v>0</v>
      </c>
      <c r="F16" s="63">
        <f>SUM(F6:F15)</f>
        <v>0</v>
      </c>
      <c r="G16" s="63">
        <f>SUM(G6:G15)</f>
        <v>418170</v>
      </c>
      <c r="H16" s="64">
        <f>SUM(H7:H15)</f>
        <v>418170</v>
      </c>
    </row>
  </sheetData>
  <sheetProtection/>
  <mergeCells count="12">
    <mergeCell ref="G4:G5"/>
    <mergeCell ref="F4:F5"/>
    <mergeCell ref="A16:C16"/>
    <mergeCell ref="A4:A5"/>
    <mergeCell ref="C4:C5"/>
    <mergeCell ref="H4:H5"/>
    <mergeCell ref="A1:H1"/>
    <mergeCell ref="A2:H2"/>
    <mergeCell ref="A3:H3"/>
    <mergeCell ref="B4:B5"/>
    <mergeCell ref="D4:D5"/>
    <mergeCell ref="E4:E5"/>
  </mergeCells>
  <printOptions horizontalCentered="1"/>
  <pageMargins left="0.1968503937007874" right="0" top="0.7874015748031497" bottom="0.3937007874015748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SheetLayoutView="100" zoomScalePageLayoutView="0" workbookViewId="0" topLeftCell="A4">
      <selection activeCell="D11" sqref="D11"/>
    </sheetView>
  </sheetViews>
  <sheetFormatPr defaultColWidth="9.140625" defaultRowHeight="21.75" customHeight="1"/>
  <cols>
    <col min="1" max="1" width="10.8515625" style="42" customWidth="1"/>
    <col min="2" max="2" width="19.7109375" style="42" customWidth="1"/>
    <col min="3" max="3" width="12.7109375" style="42" customWidth="1"/>
    <col min="4" max="4" width="13.57421875" style="42" customWidth="1"/>
    <col min="5" max="6" width="14.140625" style="42" hidden="1" customWidth="1"/>
    <col min="7" max="7" width="13.8515625" style="42" customWidth="1"/>
    <col min="8" max="8" width="15.57421875" style="42" customWidth="1"/>
    <col min="9" max="9" width="16.421875" style="42" customWidth="1"/>
    <col min="10" max="10" width="15.8515625" style="42" customWidth="1"/>
    <col min="11" max="16384" width="9.140625" style="42" customWidth="1"/>
  </cols>
  <sheetData>
    <row r="1" spans="1:9" ht="42" customHeight="1">
      <c r="A1" s="157" t="s">
        <v>6</v>
      </c>
      <c r="B1" s="157"/>
      <c r="C1" s="157"/>
      <c r="D1" s="157"/>
      <c r="E1" s="157"/>
      <c r="F1" s="157"/>
      <c r="G1" s="157"/>
      <c r="H1" s="157"/>
      <c r="I1" s="157"/>
    </row>
    <row r="2" spans="1:9" ht="21.75" customHeight="1">
      <c r="A2" s="157" t="s">
        <v>54</v>
      </c>
      <c r="B2" s="157"/>
      <c r="C2" s="157"/>
      <c r="D2" s="157"/>
      <c r="E2" s="157"/>
      <c r="F2" s="157"/>
      <c r="G2" s="157"/>
      <c r="H2" s="157"/>
      <c r="I2" s="157"/>
    </row>
    <row r="3" spans="1:9" ht="21.75" customHeight="1">
      <c r="A3" s="183" t="s">
        <v>146</v>
      </c>
      <c r="B3" s="183"/>
      <c r="C3" s="183"/>
      <c r="D3" s="183"/>
      <c r="E3" s="183"/>
      <c r="F3" s="183"/>
      <c r="G3" s="183"/>
      <c r="H3" s="183"/>
      <c r="I3" s="183"/>
    </row>
    <row r="4" spans="1:9" s="44" customFormat="1" ht="21.75" customHeight="1">
      <c r="A4" s="179" t="s">
        <v>104</v>
      </c>
      <c r="B4" s="173" t="s">
        <v>105</v>
      </c>
      <c r="C4" s="173" t="s">
        <v>106</v>
      </c>
      <c r="D4" s="173" t="s">
        <v>0</v>
      </c>
      <c r="E4" s="173" t="s">
        <v>0</v>
      </c>
      <c r="F4" s="173"/>
      <c r="G4" s="173" t="s">
        <v>78</v>
      </c>
      <c r="H4" s="173" t="s">
        <v>79</v>
      </c>
      <c r="I4" s="184" t="s">
        <v>1</v>
      </c>
    </row>
    <row r="5" spans="1:9" s="44" customFormat="1" ht="62.25" customHeight="1">
      <c r="A5" s="179"/>
      <c r="B5" s="173"/>
      <c r="C5" s="173"/>
      <c r="D5" s="173"/>
      <c r="E5" s="43" t="s">
        <v>63</v>
      </c>
      <c r="F5" s="43" t="s">
        <v>80</v>
      </c>
      <c r="G5" s="173"/>
      <c r="H5" s="153"/>
      <c r="I5" s="184"/>
    </row>
    <row r="6" spans="1:9" s="44" customFormat="1" ht="21.75" customHeight="1">
      <c r="A6" s="48" t="s">
        <v>114</v>
      </c>
      <c r="B6" s="48" t="s">
        <v>96</v>
      </c>
      <c r="C6" s="48"/>
      <c r="D6" s="65">
        <f>SUM(E6:F6)</f>
        <v>0</v>
      </c>
      <c r="E6" s="65"/>
      <c r="F6" s="65"/>
      <c r="G6" s="65"/>
      <c r="H6" s="65"/>
      <c r="I6" s="67">
        <f aca="true" t="shared" si="0" ref="I6:I15">SUM(G6:H6)</f>
        <v>0</v>
      </c>
    </row>
    <row r="7" spans="1:9" s="44" customFormat="1" ht="21.75" customHeight="1">
      <c r="A7" s="50"/>
      <c r="B7" s="50" t="s">
        <v>120</v>
      </c>
      <c r="C7" s="49" t="s">
        <v>108</v>
      </c>
      <c r="D7" s="51">
        <f aca="true" t="shared" si="1" ref="D7:D15">SUM(E7:F7)</f>
        <v>3155080</v>
      </c>
      <c r="E7" s="52">
        <v>771220</v>
      </c>
      <c r="F7" s="52">
        <v>2383860</v>
      </c>
      <c r="G7" s="52">
        <v>593400</v>
      </c>
      <c r="H7" s="52">
        <v>1839154</v>
      </c>
      <c r="I7" s="53">
        <f t="shared" si="0"/>
        <v>2432554</v>
      </c>
    </row>
    <row r="8" spans="1:9" s="44" customFormat="1" ht="21.75" customHeight="1">
      <c r="A8" s="50" t="s">
        <v>115</v>
      </c>
      <c r="B8" s="50" t="s">
        <v>121</v>
      </c>
      <c r="C8" s="49" t="s">
        <v>108</v>
      </c>
      <c r="D8" s="51">
        <f t="shared" si="1"/>
        <v>50000</v>
      </c>
      <c r="E8" s="52">
        <v>10000</v>
      </c>
      <c r="F8" s="52">
        <v>40000</v>
      </c>
      <c r="G8" s="52"/>
      <c r="H8" s="52">
        <v>31300</v>
      </c>
      <c r="I8" s="53">
        <f t="shared" si="0"/>
        <v>31300</v>
      </c>
    </row>
    <row r="9" spans="1:9" s="44" customFormat="1" ht="21.75" customHeight="1">
      <c r="A9" s="50"/>
      <c r="B9" s="55" t="s">
        <v>122</v>
      </c>
      <c r="C9" s="49" t="s">
        <v>108</v>
      </c>
      <c r="D9" s="51">
        <f t="shared" si="1"/>
        <v>927200</v>
      </c>
      <c r="E9" s="52">
        <v>90000</v>
      </c>
      <c r="F9" s="52">
        <v>837200</v>
      </c>
      <c r="G9" s="52">
        <v>69000</v>
      </c>
      <c r="H9" s="52">
        <v>833350</v>
      </c>
      <c r="I9" s="53">
        <f>SUM(G9:H9)</f>
        <v>902350</v>
      </c>
    </row>
    <row r="10" spans="1:9" s="44" customFormat="1" ht="21.75" customHeight="1">
      <c r="A10" s="50"/>
      <c r="B10" s="50" t="s">
        <v>123</v>
      </c>
      <c r="C10" s="49" t="s">
        <v>108</v>
      </c>
      <c r="D10" s="51">
        <f t="shared" si="1"/>
        <v>1824698</v>
      </c>
      <c r="E10" s="52">
        <v>33800</v>
      </c>
      <c r="F10" s="52">
        <v>1790898</v>
      </c>
      <c r="G10" s="52">
        <v>31800</v>
      </c>
      <c r="H10" s="52">
        <v>1620861.8</v>
      </c>
      <c r="I10" s="53">
        <f t="shared" si="0"/>
        <v>1652661.8</v>
      </c>
    </row>
    <row r="11" spans="1:9" s="44" customFormat="1" ht="21.75" customHeight="1">
      <c r="A11" s="50"/>
      <c r="B11" s="50" t="s">
        <v>97</v>
      </c>
      <c r="C11" s="49" t="s">
        <v>108</v>
      </c>
      <c r="D11" s="51">
        <f t="shared" si="1"/>
        <v>50000</v>
      </c>
      <c r="E11" s="52"/>
      <c r="F11" s="52">
        <v>50000</v>
      </c>
      <c r="G11" s="52"/>
      <c r="H11" s="52">
        <v>34582.33</v>
      </c>
      <c r="I11" s="53">
        <f t="shared" si="0"/>
        <v>34582.33</v>
      </c>
    </row>
    <row r="12" spans="1:10" s="44" customFormat="1" ht="21.75" customHeight="1">
      <c r="A12" s="50" t="s">
        <v>116</v>
      </c>
      <c r="B12" s="50" t="s">
        <v>100</v>
      </c>
      <c r="C12" s="49" t="s">
        <v>108</v>
      </c>
      <c r="D12" s="51">
        <f t="shared" si="1"/>
        <v>60700</v>
      </c>
      <c r="E12" s="52">
        <v>5500</v>
      </c>
      <c r="F12" s="52">
        <v>55200</v>
      </c>
      <c r="G12" s="52">
        <v>5500</v>
      </c>
      <c r="H12" s="52">
        <v>54700</v>
      </c>
      <c r="I12" s="53">
        <f t="shared" si="0"/>
        <v>60200</v>
      </c>
      <c r="J12" s="68"/>
    </row>
    <row r="13" spans="1:9" s="44" customFormat="1" ht="21.75" customHeight="1">
      <c r="A13" s="50"/>
      <c r="B13" s="50" t="s">
        <v>124</v>
      </c>
      <c r="C13" s="49"/>
      <c r="D13" s="51">
        <f t="shared" si="1"/>
        <v>0</v>
      </c>
      <c r="E13" s="52"/>
      <c r="F13" s="52"/>
      <c r="G13" s="52"/>
      <c r="H13" s="52"/>
      <c r="I13" s="53">
        <f t="shared" si="0"/>
        <v>0</v>
      </c>
    </row>
    <row r="14" spans="1:9" s="44" customFormat="1" ht="21.75" customHeight="1">
      <c r="A14" s="50" t="s">
        <v>99</v>
      </c>
      <c r="B14" s="50" t="s">
        <v>99</v>
      </c>
      <c r="C14" s="49" t="s">
        <v>108</v>
      </c>
      <c r="D14" s="51">
        <f>SUM(E14:F14)</f>
        <v>0</v>
      </c>
      <c r="E14" s="52"/>
      <c r="F14" s="52"/>
      <c r="G14" s="52"/>
      <c r="H14" s="52"/>
      <c r="I14" s="53">
        <f t="shared" si="0"/>
        <v>0</v>
      </c>
    </row>
    <row r="15" spans="1:9" s="44" customFormat="1" ht="21.75" customHeight="1">
      <c r="A15" s="58" t="s">
        <v>117</v>
      </c>
      <c r="B15" s="58" t="s">
        <v>98</v>
      </c>
      <c r="C15" s="49" t="s">
        <v>108</v>
      </c>
      <c r="D15" s="59">
        <f t="shared" si="1"/>
        <v>3304000</v>
      </c>
      <c r="E15" s="60"/>
      <c r="F15" s="60">
        <v>3304000</v>
      </c>
      <c r="G15" s="60"/>
      <c r="H15" s="60">
        <v>3284480</v>
      </c>
      <c r="I15" s="61">
        <f t="shared" si="0"/>
        <v>3284480</v>
      </c>
    </row>
    <row r="16" spans="1:9" s="44" customFormat="1" ht="21.75" customHeight="1">
      <c r="A16" s="180" t="s">
        <v>1</v>
      </c>
      <c r="B16" s="181"/>
      <c r="C16" s="182"/>
      <c r="D16" s="62">
        <f aca="true" t="shared" si="2" ref="D16:I16">SUM(D6:D15)</f>
        <v>9371678</v>
      </c>
      <c r="E16" s="63">
        <f t="shared" si="2"/>
        <v>910520</v>
      </c>
      <c r="F16" s="63">
        <f t="shared" si="2"/>
        <v>8461158</v>
      </c>
      <c r="G16" s="63">
        <f t="shared" si="2"/>
        <v>699700</v>
      </c>
      <c r="H16" s="63">
        <f t="shared" si="2"/>
        <v>7698428.13</v>
      </c>
      <c r="I16" s="64">
        <f t="shared" si="2"/>
        <v>8398128.129999999</v>
      </c>
    </row>
    <row r="17" spans="2:8" ht="21.75" customHeight="1">
      <c r="B17" s="2"/>
      <c r="C17" s="2"/>
      <c r="D17" s="69"/>
      <c r="E17" s="69"/>
      <c r="F17" s="69"/>
      <c r="G17" s="69"/>
      <c r="H17" s="69"/>
    </row>
    <row r="18" spans="2:8" ht="21.75" customHeight="1">
      <c r="B18" s="2"/>
      <c r="C18" s="2"/>
      <c r="D18" s="69"/>
      <c r="E18" s="69"/>
      <c r="F18" s="69"/>
      <c r="G18" s="69"/>
      <c r="H18" s="69"/>
    </row>
  </sheetData>
  <sheetProtection/>
  <mergeCells count="12">
    <mergeCell ref="G4:G5"/>
    <mergeCell ref="H4:H5"/>
    <mergeCell ref="A16:C16"/>
    <mergeCell ref="A4:A5"/>
    <mergeCell ref="C4:C5"/>
    <mergeCell ref="I4:I5"/>
    <mergeCell ref="A1:I1"/>
    <mergeCell ref="A2:I2"/>
    <mergeCell ref="A3:I3"/>
    <mergeCell ref="E4:F4"/>
    <mergeCell ref="B4:B5"/>
    <mergeCell ref="D4:D5"/>
  </mergeCells>
  <printOptions horizontalCentered="1"/>
  <pageMargins left="0.1968503937007874" right="0" top="0.7874015748031497" bottom="0.3937007874015748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SheetLayoutView="100" zoomScalePageLayoutView="0" workbookViewId="0" topLeftCell="A1">
      <selection activeCell="D13" sqref="D13"/>
    </sheetView>
  </sheetViews>
  <sheetFormatPr defaultColWidth="9.140625" defaultRowHeight="21.75" customHeight="1"/>
  <cols>
    <col min="1" max="1" width="11.8515625" style="42" customWidth="1"/>
    <col min="2" max="2" width="21.57421875" style="42" customWidth="1"/>
    <col min="3" max="3" width="14.140625" style="42" customWidth="1"/>
    <col min="4" max="4" width="15.7109375" style="42" customWidth="1"/>
    <col min="5" max="6" width="15.7109375" style="42" hidden="1" customWidth="1"/>
    <col min="7" max="8" width="12.7109375" style="42" customWidth="1"/>
    <col min="9" max="9" width="15.421875" style="42" customWidth="1"/>
    <col min="10" max="10" width="11.28125" style="42" bestFit="1" customWidth="1"/>
    <col min="11" max="16384" width="9.140625" style="42" customWidth="1"/>
  </cols>
  <sheetData>
    <row r="1" spans="1:9" ht="42.75" customHeight="1">
      <c r="A1" s="157" t="s">
        <v>6</v>
      </c>
      <c r="B1" s="157"/>
      <c r="C1" s="157"/>
      <c r="D1" s="157"/>
      <c r="E1" s="157"/>
      <c r="F1" s="157"/>
      <c r="G1" s="157"/>
      <c r="H1" s="157"/>
      <c r="I1" s="157"/>
    </row>
    <row r="2" spans="1:9" ht="21.75" customHeight="1">
      <c r="A2" s="157" t="s">
        <v>55</v>
      </c>
      <c r="B2" s="157"/>
      <c r="C2" s="157"/>
      <c r="D2" s="157"/>
      <c r="E2" s="157"/>
      <c r="F2" s="157"/>
      <c r="G2" s="157"/>
      <c r="H2" s="157"/>
      <c r="I2" s="157"/>
    </row>
    <row r="3" spans="1:9" ht="21.75" customHeight="1">
      <c r="A3" s="183" t="s">
        <v>147</v>
      </c>
      <c r="B3" s="183"/>
      <c r="C3" s="183"/>
      <c r="D3" s="183"/>
      <c r="E3" s="183"/>
      <c r="F3" s="183"/>
      <c r="G3" s="183"/>
      <c r="H3" s="183"/>
      <c r="I3" s="183"/>
    </row>
    <row r="4" spans="1:9" ht="21.75" customHeight="1">
      <c r="A4" s="187" t="s">
        <v>104</v>
      </c>
      <c r="B4" s="185" t="s">
        <v>105</v>
      </c>
      <c r="C4" s="185" t="s">
        <v>106</v>
      </c>
      <c r="D4" s="185" t="s">
        <v>0</v>
      </c>
      <c r="E4" s="185" t="s">
        <v>0</v>
      </c>
      <c r="F4" s="185"/>
      <c r="G4" s="186" t="s">
        <v>81</v>
      </c>
      <c r="H4" s="186" t="s">
        <v>82</v>
      </c>
      <c r="I4" s="187" t="s">
        <v>1</v>
      </c>
    </row>
    <row r="5" spans="1:9" ht="54" customHeight="1">
      <c r="A5" s="187"/>
      <c r="B5" s="185"/>
      <c r="C5" s="185"/>
      <c r="D5" s="185"/>
      <c r="E5" s="70">
        <v>221</v>
      </c>
      <c r="F5" s="70">
        <v>223</v>
      </c>
      <c r="G5" s="186"/>
      <c r="H5" s="186"/>
      <c r="I5" s="187"/>
    </row>
    <row r="6" spans="1:9" ht="21.75" customHeight="1">
      <c r="A6" s="71" t="s">
        <v>114</v>
      </c>
      <c r="B6" s="71" t="s">
        <v>96</v>
      </c>
      <c r="C6" s="71"/>
      <c r="D6" s="72">
        <f>SUM(E6:F6)</f>
        <v>0</v>
      </c>
      <c r="E6" s="72"/>
      <c r="F6" s="72"/>
      <c r="G6" s="72"/>
      <c r="H6" s="72"/>
      <c r="I6" s="73"/>
    </row>
    <row r="7" spans="1:9" ht="21.75" customHeight="1">
      <c r="A7" s="74"/>
      <c r="B7" s="74" t="s">
        <v>120</v>
      </c>
      <c r="C7" s="75" t="s">
        <v>108</v>
      </c>
      <c r="D7" s="76">
        <f aca="true" t="shared" si="0" ref="D7:D15">SUM(E7:F7)</f>
        <v>202670</v>
      </c>
      <c r="E7" s="76">
        <v>202670</v>
      </c>
      <c r="F7" s="76"/>
      <c r="G7" s="76">
        <v>120480</v>
      </c>
      <c r="H7" s="76"/>
      <c r="I7" s="77">
        <f>SUM(G7:H7)</f>
        <v>120480</v>
      </c>
    </row>
    <row r="8" spans="1:9" ht="21.75" customHeight="1">
      <c r="A8" s="74" t="s">
        <v>115</v>
      </c>
      <c r="B8" s="74" t="s">
        <v>121</v>
      </c>
      <c r="C8" s="75"/>
      <c r="D8" s="76">
        <f t="shared" si="0"/>
        <v>0</v>
      </c>
      <c r="E8" s="76"/>
      <c r="F8" s="76"/>
      <c r="G8" s="76"/>
      <c r="H8" s="76"/>
      <c r="I8" s="77">
        <f aca="true" t="shared" si="1" ref="I8:I15">SUM(G8:H8)</f>
        <v>0</v>
      </c>
    </row>
    <row r="9" spans="1:9" ht="21.75" customHeight="1">
      <c r="A9" s="74"/>
      <c r="B9" s="78" t="s">
        <v>125</v>
      </c>
      <c r="C9" s="75" t="s">
        <v>108</v>
      </c>
      <c r="D9" s="76">
        <f t="shared" si="0"/>
        <v>450000</v>
      </c>
      <c r="E9" s="76">
        <v>40000</v>
      </c>
      <c r="F9" s="76">
        <v>410000</v>
      </c>
      <c r="G9" s="76">
        <v>29900</v>
      </c>
      <c r="H9" s="76">
        <v>400251.56</v>
      </c>
      <c r="I9" s="77">
        <f t="shared" si="1"/>
        <v>430151.56</v>
      </c>
    </row>
    <row r="10" spans="1:9" ht="21.75" customHeight="1">
      <c r="A10" s="74"/>
      <c r="B10" s="74" t="s">
        <v>123</v>
      </c>
      <c r="C10" s="75" t="s">
        <v>108</v>
      </c>
      <c r="D10" s="76">
        <f t="shared" si="0"/>
        <v>120700</v>
      </c>
      <c r="E10" s="76">
        <v>50700</v>
      </c>
      <c r="F10" s="76">
        <v>70000</v>
      </c>
      <c r="G10" s="76">
        <v>39880</v>
      </c>
      <c r="H10" s="76">
        <v>25835</v>
      </c>
      <c r="I10" s="77">
        <f t="shared" si="1"/>
        <v>65715</v>
      </c>
    </row>
    <row r="11" spans="1:9" ht="21.75" customHeight="1">
      <c r="A11" s="74"/>
      <c r="B11" s="74" t="s">
        <v>97</v>
      </c>
      <c r="C11" s="75"/>
      <c r="D11" s="76">
        <f t="shared" si="0"/>
        <v>0</v>
      </c>
      <c r="E11" s="76"/>
      <c r="F11" s="76"/>
      <c r="G11" s="76"/>
      <c r="H11" s="76"/>
      <c r="I11" s="77">
        <f t="shared" si="1"/>
        <v>0</v>
      </c>
    </row>
    <row r="12" spans="1:9" ht="21.75" customHeight="1">
      <c r="A12" s="74" t="s">
        <v>116</v>
      </c>
      <c r="B12" s="74" t="s">
        <v>100</v>
      </c>
      <c r="C12" s="75"/>
      <c r="D12" s="76">
        <f>SUM(E12:F12)</f>
        <v>33300</v>
      </c>
      <c r="E12" s="76">
        <v>13300</v>
      </c>
      <c r="F12" s="76">
        <v>20000</v>
      </c>
      <c r="G12" s="76">
        <v>13300</v>
      </c>
      <c r="H12" s="76"/>
      <c r="I12" s="77">
        <f t="shared" si="1"/>
        <v>13300</v>
      </c>
    </row>
    <row r="13" spans="1:10" ht="21.75" customHeight="1">
      <c r="A13" s="74"/>
      <c r="B13" s="74" t="s">
        <v>124</v>
      </c>
      <c r="C13" s="75"/>
      <c r="D13" s="76">
        <f>SUM(E13:F13)</f>
        <v>0</v>
      </c>
      <c r="E13" s="76"/>
      <c r="F13" s="76"/>
      <c r="G13" s="76"/>
      <c r="H13" s="76"/>
      <c r="I13" s="77">
        <f t="shared" si="1"/>
        <v>0</v>
      </c>
      <c r="J13" s="79"/>
    </row>
    <row r="14" spans="1:9" ht="21.75" customHeight="1">
      <c r="A14" s="74" t="s">
        <v>99</v>
      </c>
      <c r="B14" s="74" t="s">
        <v>99</v>
      </c>
      <c r="C14" s="75"/>
      <c r="D14" s="76">
        <f>SUM(E14:F14)</f>
        <v>0</v>
      </c>
      <c r="E14" s="76"/>
      <c r="F14" s="76"/>
      <c r="G14" s="76"/>
      <c r="H14" s="76"/>
      <c r="I14" s="77">
        <f t="shared" si="1"/>
        <v>0</v>
      </c>
    </row>
    <row r="15" spans="1:9" ht="21.75" customHeight="1">
      <c r="A15" s="80" t="s">
        <v>117</v>
      </c>
      <c r="B15" s="80" t="s">
        <v>98</v>
      </c>
      <c r="C15" s="81" t="s">
        <v>108</v>
      </c>
      <c r="D15" s="82">
        <f t="shared" si="0"/>
        <v>240000</v>
      </c>
      <c r="E15" s="82">
        <v>220000</v>
      </c>
      <c r="F15" s="82">
        <v>20000</v>
      </c>
      <c r="G15" s="82">
        <v>220000</v>
      </c>
      <c r="H15" s="82">
        <v>20000</v>
      </c>
      <c r="I15" s="83">
        <f t="shared" si="1"/>
        <v>240000</v>
      </c>
    </row>
    <row r="16" spans="1:9" ht="21.75" customHeight="1">
      <c r="A16" s="158" t="s">
        <v>1</v>
      </c>
      <c r="B16" s="158"/>
      <c r="C16" s="158"/>
      <c r="D16" s="84">
        <f aca="true" t="shared" si="2" ref="D16:I16">SUM(D6:D15)</f>
        <v>1046670</v>
      </c>
      <c r="E16" s="84">
        <f t="shared" si="2"/>
        <v>526670</v>
      </c>
      <c r="F16" s="84">
        <f t="shared" si="2"/>
        <v>520000</v>
      </c>
      <c r="G16" s="84">
        <f t="shared" si="2"/>
        <v>423560</v>
      </c>
      <c r="H16" s="84">
        <f t="shared" si="2"/>
        <v>446086.56</v>
      </c>
      <c r="I16" s="85">
        <f t="shared" si="2"/>
        <v>869646.56</v>
      </c>
    </row>
  </sheetData>
  <sheetProtection/>
  <mergeCells count="12">
    <mergeCell ref="I4:I5"/>
    <mergeCell ref="A16:C16"/>
    <mergeCell ref="A1:I1"/>
    <mergeCell ref="A2:I2"/>
    <mergeCell ref="A3:I3"/>
    <mergeCell ref="E4:F4"/>
    <mergeCell ref="B4:B5"/>
    <mergeCell ref="D4:D5"/>
    <mergeCell ref="G4:G5"/>
    <mergeCell ref="H4:H5"/>
    <mergeCell ref="A4:A5"/>
    <mergeCell ref="C4:C5"/>
  </mergeCells>
  <printOptions horizontalCentered="1"/>
  <pageMargins left="0.1968503937007874" right="0" top="0.7874015748031497" bottom="0.3937007874015748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SheetLayoutView="100" zoomScalePageLayoutView="0" workbookViewId="0" topLeftCell="A1">
      <selection activeCell="D11" sqref="D11"/>
    </sheetView>
  </sheetViews>
  <sheetFormatPr defaultColWidth="9.140625" defaultRowHeight="21.75" customHeight="1"/>
  <cols>
    <col min="1" max="1" width="12.28125" style="42" customWidth="1"/>
    <col min="2" max="2" width="20.8515625" style="42" customWidth="1"/>
    <col min="3" max="3" width="14.421875" style="42" customWidth="1"/>
    <col min="4" max="4" width="14.57421875" style="42" customWidth="1"/>
    <col min="5" max="6" width="15.28125" style="42" hidden="1" customWidth="1"/>
    <col min="7" max="7" width="16.57421875" style="42" customWidth="1"/>
    <col min="8" max="8" width="14.00390625" style="42" customWidth="1"/>
    <col min="9" max="9" width="15.28125" style="42" customWidth="1"/>
    <col min="10" max="16384" width="9.140625" style="42" customWidth="1"/>
  </cols>
  <sheetData>
    <row r="1" spans="1:9" ht="45" customHeight="1">
      <c r="A1" s="157" t="s">
        <v>6</v>
      </c>
      <c r="B1" s="157"/>
      <c r="C1" s="157"/>
      <c r="D1" s="157"/>
      <c r="E1" s="157"/>
      <c r="F1" s="157"/>
      <c r="G1" s="157"/>
      <c r="H1" s="157"/>
      <c r="I1" s="157"/>
    </row>
    <row r="2" spans="1:9" ht="21.75" customHeight="1">
      <c r="A2" s="157" t="s">
        <v>56</v>
      </c>
      <c r="B2" s="157"/>
      <c r="C2" s="157"/>
      <c r="D2" s="157"/>
      <c r="E2" s="157"/>
      <c r="F2" s="157"/>
      <c r="G2" s="157"/>
      <c r="H2" s="157"/>
      <c r="I2" s="157"/>
    </row>
    <row r="3" spans="1:9" ht="21.75" customHeight="1">
      <c r="A3" s="183" t="s">
        <v>148</v>
      </c>
      <c r="B3" s="183"/>
      <c r="C3" s="183"/>
      <c r="D3" s="183"/>
      <c r="E3" s="183"/>
      <c r="F3" s="183"/>
      <c r="G3" s="183"/>
      <c r="H3" s="183"/>
      <c r="I3" s="183"/>
    </row>
    <row r="4" spans="1:9" ht="21.75" customHeight="1">
      <c r="A4" s="187" t="s">
        <v>104</v>
      </c>
      <c r="B4" s="185" t="s">
        <v>105</v>
      </c>
      <c r="C4" s="185" t="s">
        <v>106</v>
      </c>
      <c r="D4" s="185" t="s">
        <v>0</v>
      </c>
      <c r="E4" s="185" t="s">
        <v>0</v>
      </c>
      <c r="F4" s="185"/>
      <c r="G4" s="186" t="s">
        <v>136</v>
      </c>
      <c r="H4" s="186" t="s">
        <v>137</v>
      </c>
      <c r="I4" s="187" t="s">
        <v>1</v>
      </c>
    </row>
    <row r="5" spans="1:9" ht="37.5" customHeight="1">
      <c r="A5" s="187"/>
      <c r="B5" s="185"/>
      <c r="C5" s="185"/>
      <c r="D5" s="185"/>
      <c r="E5" s="70" t="s">
        <v>83</v>
      </c>
      <c r="F5" s="70" t="s">
        <v>84</v>
      </c>
      <c r="G5" s="186"/>
      <c r="H5" s="186"/>
      <c r="I5" s="187"/>
    </row>
    <row r="6" spans="1:9" ht="21.75" customHeight="1">
      <c r="A6" s="71" t="s">
        <v>114</v>
      </c>
      <c r="B6" s="71" t="s">
        <v>96</v>
      </c>
      <c r="C6" s="71"/>
      <c r="D6" s="72">
        <f>SUM(E6:F6)</f>
        <v>0</v>
      </c>
      <c r="E6" s="72"/>
      <c r="F6" s="72"/>
      <c r="G6" s="86"/>
      <c r="H6" s="72"/>
      <c r="I6" s="71"/>
    </row>
    <row r="7" spans="1:9" ht="21.75" customHeight="1">
      <c r="A7" s="74"/>
      <c r="B7" s="74" t="s">
        <v>120</v>
      </c>
      <c r="C7" s="75" t="s">
        <v>108</v>
      </c>
      <c r="D7" s="76">
        <f aca="true" t="shared" si="0" ref="D7:D15">SUM(E7:F7)</f>
        <v>895650</v>
      </c>
      <c r="E7" s="76">
        <v>895650</v>
      </c>
      <c r="F7" s="76"/>
      <c r="G7" s="87">
        <v>612060</v>
      </c>
      <c r="H7" s="76"/>
      <c r="I7" s="77">
        <f>SUM(G7:H7)</f>
        <v>612060</v>
      </c>
    </row>
    <row r="8" spans="1:9" ht="21.75" customHeight="1">
      <c r="A8" s="74" t="s">
        <v>115</v>
      </c>
      <c r="B8" s="74" t="s">
        <v>121</v>
      </c>
      <c r="C8" s="75" t="s">
        <v>108</v>
      </c>
      <c r="D8" s="76">
        <f t="shared" si="0"/>
        <v>41000</v>
      </c>
      <c r="E8" s="76">
        <v>41000</v>
      </c>
      <c r="F8" s="76"/>
      <c r="G8" s="76">
        <v>15000</v>
      </c>
      <c r="H8" s="76"/>
      <c r="I8" s="77">
        <f aca="true" t="shared" si="1" ref="I8:I15">SUM(G8:H8)</f>
        <v>15000</v>
      </c>
    </row>
    <row r="9" spans="1:9" ht="21.75" customHeight="1">
      <c r="A9" s="74"/>
      <c r="B9" s="78" t="s">
        <v>125</v>
      </c>
      <c r="C9" s="75" t="s">
        <v>108</v>
      </c>
      <c r="D9" s="76">
        <f t="shared" si="0"/>
        <v>140000</v>
      </c>
      <c r="E9" s="76">
        <v>100000</v>
      </c>
      <c r="F9" s="76">
        <v>40000</v>
      </c>
      <c r="G9" s="76">
        <v>93410</v>
      </c>
      <c r="H9" s="76">
        <v>40000</v>
      </c>
      <c r="I9" s="77">
        <f t="shared" si="1"/>
        <v>133410</v>
      </c>
    </row>
    <row r="10" spans="1:9" ht="21.75" customHeight="1">
      <c r="A10" s="74"/>
      <c r="B10" s="74" t="s">
        <v>123</v>
      </c>
      <c r="C10" s="75" t="s">
        <v>108</v>
      </c>
      <c r="D10" s="76">
        <f t="shared" si="0"/>
        <v>40000</v>
      </c>
      <c r="E10" s="76">
        <v>40000</v>
      </c>
      <c r="F10" s="76"/>
      <c r="G10" s="76">
        <v>34879</v>
      </c>
      <c r="H10" s="76"/>
      <c r="I10" s="77">
        <f t="shared" si="1"/>
        <v>34879</v>
      </c>
    </row>
    <row r="11" spans="1:9" ht="21.75" customHeight="1">
      <c r="A11" s="74"/>
      <c r="B11" s="74" t="s">
        <v>97</v>
      </c>
      <c r="C11" s="74"/>
      <c r="D11" s="76">
        <f t="shared" si="0"/>
        <v>0</v>
      </c>
      <c r="E11" s="76"/>
      <c r="F11" s="76"/>
      <c r="G11" s="76"/>
      <c r="H11" s="76"/>
      <c r="I11" s="77">
        <f t="shared" si="1"/>
        <v>0</v>
      </c>
    </row>
    <row r="12" spans="1:9" ht="21.75" customHeight="1">
      <c r="A12" s="74" t="s">
        <v>116</v>
      </c>
      <c r="B12" s="74" t="s">
        <v>100</v>
      </c>
      <c r="C12" s="75"/>
      <c r="D12" s="76">
        <f>SUM(E12:F12)</f>
        <v>0</v>
      </c>
      <c r="E12" s="76"/>
      <c r="F12" s="76"/>
      <c r="G12" s="76"/>
      <c r="H12" s="76"/>
      <c r="I12" s="77">
        <f t="shared" si="1"/>
        <v>0</v>
      </c>
    </row>
    <row r="13" spans="1:9" ht="21.75" customHeight="1">
      <c r="A13" s="74"/>
      <c r="B13" s="74" t="s">
        <v>124</v>
      </c>
      <c r="C13" s="74"/>
      <c r="D13" s="76">
        <f>SUM(E13:F13)</f>
        <v>0</v>
      </c>
      <c r="E13" s="76"/>
      <c r="F13" s="76"/>
      <c r="G13" s="76"/>
      <c r="H13" s="76"/>
      <c r="I13" s="77">
        <f t="shared" si="1"/>
        <v>0</v>
      </c>
    </row>
    <row r="14" spans="1:9" ht="21.75" customHeight="1">
      <c r="A14" s="74" t="s">
        <v>99</v>
      </c>
      <c r="B14" s="74" t="s">
        <v>99</v>
      </c>
      <c r="C14" s="74"/>
      <c r="D14" s="76">
        <f>SUM(E14:F14)</f>
        <v>0</v>
      </c>
      <c r="E14" s="76"/>
      <c r="F14" s="76"/>
      <c r="G14" s="76"/>
      <c r="H14" s="76"/>
      <c r="I14" s="77">
        <f t="shared" si="1"/>
        <v>0</v>
      </c>
    </row>
    <row r="15" spans="1:9" ht="21.75" customHeight="1">
      <c r="A15" s="80" t="s">
        <v>117</v>
      </c>
      <c r="B15" s="80" t="s">
        <v>98</v>
      </c>
      <c r="C15" s="80"/>
      <c r="D15" s="82">
        <f t="shared" si="0"/>
        <v>0</v>
      </c>
      <c r="E15" s="82"/>
      <c r="F15" s="82"/>
      <c r="G15" s="82"/>
      <c r="H15" s="82"/>
      <c r="I15" s="83">
        <f t="shared" si="1"/>
        <v>0</v>
      </c>
    </row>
    <row r="16" spans="1:9" ht="21.75" customHeight="1">
      <c r="A16" s="188" t="s">
        <v>1</v>
      </c>
      <c r="B16" s="189"/>
      <c r="C16" s="190"/>
      <c r="D16" s="84">
        <f>SUM(D6:D15)</f>
        <v>1116650</v>
      </c>
      <c r="E16" s="84">
        <f>SUM(E6:E15)</f>
        <v>1076650</v>
      </c>
      <c r="F16" s="84">
        <f>SUM(F6:F15)</f>
        <v>40000</v>
      </c>
      <c r="G16" s="84">
        <f>SUM(G6:G15)</f>
        <v>755349</v>
      </c>
      <c r="H16" s="84">
        <f>SUM(H6:H15)</f>
        <v>40000</v>
      </c>
      <c r="I16" s="85">
        <f>SUM(I7:I15)</f>
        <v>795349</v>
      </c>
    </row>
    <row r="17" spans="2:8" ht="21.75" customHeight="1">
      <c r="B17" s="2"/>
      <c r="C17" s="2"/>
      <c r="D17" s="69"/>
      <c r="E17" s="69"/>
      <c r="F17" s="69"/>
      <c r="G17" s="69"/>
      <c r="H17" s="69"/>
    </row>
  </sheetData>
  <sheetProtection/>
  <mergeCells count="12">
    <mergeCell ref="G4:G5"/>
    <mergeCell ref="E4:F4"/>
    <mergeCell ref="A16:C16"/>
    <mergeCell ref="A4:A5"/>
    <mergeCell ref="C4:C5"/>
    <mergeCell ref="I4:I5"/>
    <mergeCell ref="A1:I1"/>
    <mergeCell ref="A2:I2"/>
    <mergeCell ref="A3:I3"/>
    <mergeCell ref="B4:B5"/>
    <mergeCell ref="D4:D5"/>
    <mergeCell ref="H4:H5"/>
  </mergeCells>
  <printOptions horizontalCentered="1"/>
  <pageMargins left="0.1968503937007874" right="0" top="0.7874015748031497" bottom="0.3937007874015748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SheetLayoutView="100" zoomScalePageLayoutView="0" workbookViewId="0" topLeftCell="A1">
      <selection activeCell="H9" sqref="H9"/>
    </sheetView>
  </sheetViews>
  <sheetFormatPr defaultColWidth="9.140625" defaultRowHeight="21.75" customHeight="1"/>
  <cols>
    <col min="1" max="1" width="10.57421875" style="44" customWidth="1"/>
    <col min="2" max="2" width="21.7109375" style="44" customWidth="1"/>
    <col min="3" max="3" width="14.00390625" style="44" customWidth="1"/>
    <col min="4" max="4" width="12.7109375" style="44" customWidth="1"/>
    <col min="5" max="7" width="12.7109375" style="44" hidden="1" customWidth="1"/>
    <col min="8" max="8" width="13.57421875" style="44" customWidth="1"/>
    <col min="9" max="9" width="10.00390625" style="44" customWidth="1"/>
    <col min="10" max="10" width="14.421875" style="44" customWidth="1"/>
    <col min="11" max="11" width="11.8515625" style="44" customWidth="1"/>
    <col min="12" max="16384" width="9.140625" style="44" customWidth="1"/>
  </cols>
  <sheetData>
    <row r="1" spans="1:11" ht="41.25" customHeight="1">
      <c r="A1" s="157" t="s">
        <v>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21.75" customHeight="1">
      <c r="A2" s="157" t="s">
        <v>57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21.75" customHeight="1">
      <c r="A3" s="183" t="s">
        <v>149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21.75" customHeight="1">
      <c r="A4" s="179" t="s">
        <v>104</v>
      </c>
      <c r="B4" s="173" t="s">
        <v>105</v>
      </c>
      <c r="C4" s="173" t="s">
        <v>106</v>
      </c>
      <c r="D4" s="173" t="s">
        <v>0</v>
      </c>
      <c r="E4" s="173" t="s">
        <v>0</v>
      </c>
      <c r="F4" s="173"/>
      <c r="G4" s="173"/>
      <c r="H4" s="153" t="s">
        <v>85</v>
      </c>
      <c r="I4" s="191" t="s">
        <v>156</v>
      </c>
      <c r="J4" s="153" t="s">
        <v>86</v>
      </c>
      <c r="K4" s="179" t="s">
        <v>1</v>
      </c>
    </row>
    <row r="5" spans="1:11" ht="62.25" customHeight="1">
      <c r="A5" s="179"/>
      <c r="B5" s="173"/>
      <c r="C5" s="173"/>
      <c r="D5" s="173"/>
      <c r="E5" s="43" t="s">
        <v>87</v>
      </c>
      <c r="F5" s="43" t="s">
        <v>154</v>
      </c>
      <c r="G5" s="43" t="s">
        <v>88</v>
      </c>
      <c r="H5" s="153"/>
      <c r="I5" s="192"/>
      <c r="J5" s="153"/>
      <c r="K5" s="179"/>
    </row>
    <row r="6" spans="1:11" ht="21.75" customHeight="1">
      <c r="A6" s="48" t="s">
        <v>114</v>
      </c>
      <c r="B6" s="71" t="s">
        <v>96</v>
      </c>
      <c r="C6" s="71"/>
      <c r="D6" s="65">
        <f>SUM(E6:G6)</f>
        <v>0</v>
      </c>
      <c r="E6" s="65"/>
      <c r="F6" s="65"/>
      <c r="G6" s="65"/>
      <c r="H6" s="65"/>
      <c r="I6" s="65"/>
      <c r="J6" s="65"/>
      <c r="K6" s="67"/>
    </row>
    <row r="7" spans="1:11" ht="21.75" customHeight="1">
      <c r="A7" s="50"/>
      <c r="B7" s="74" t="s">
        <v>120</v>
      </c>
      <c r="C7" s="75" t="s">
        <v>108</v>
      </c>
      <c r="D7" s="52">
        <f aca="true" t="shared" si="0" ref="D7:D15">SUM(E7:G7)</f>
        <v>1178660</v>
      </c>
      <c r="E7" s="52">
        <v>1178660</v>
      </c>
      <c r="F7" s="52"/>
      <c r="G7" s="52"/>
      <c r="H7" s="52">
        <v>787195</v>
      </c>
      <c r="I7" s="52"/>
      <c r="J7" s="52"/>
      <c r="K7" s="53">
        <f>SUM(H7:J7)</f>
        <v>787195</v>
      </c>
    </row>
    <row r="8" spans="1:11" ht="21.75" customHeight="1">
      <c r="A8" s="50" t="s">
        <v>115</v>
      </c>
      <c r="B8" s="74" t="s">
        <v>121</v>
      </c>
      <c r="C8" s="75" t="s">
        <v>108</v>
      </c>
      <c r="D8" s="52">
        <f t="shared" si="0"/>
        <v>20000</v>
      </c>
      <c r="E8" s="52">
        <v>20000</v>
      </c>
      <c r="F8" s="52"/>
      <c r="G8" s="52"/>
      <c r="H8" s="52"/>
      <c r="I8" s="52"/>
      <c r="J8" s="52"/>
      <c r="K8" s="53">
        <f aca="true" t="shared" si="1" ref="K8:K15">SUM(H8:J8)</f>
        <v>0</v>
      </c>
    </row>
    <row r="9" spans="1:11" ht="21.75" customHeight="1">
      <c r="A9" s="50"/>
      <c r="B9" s="78" t="s">
        <v>125</v>
      </c>
      <c r="C9" s="75" t="s">
        <v>108</v>
      </c>
      <c r="D9" s="52">
        <f t="shared" si="0"/>
        <v>470000</v>
      </c>
      <c r="E9" s="52">
        <v>220000</v>
      </c>
      <c r="F9" s="52"/>
      <c r="G9" s="52">
        <v>250000</v>
      </c>
      <c r="H9" s="52">
        <v>94311.87</v>
      </c>
      <c r="I9" s="52"/>
      <c r="J9" s="52">
        <v>136908.77</v>
      </c>
      <c r="K9" s="53">
        <f t="shared" si="1"/>
        <v>231220.63999999998</v>
      </c>
    </row>
    <row r="10" spans="1:11" ht="21.75" customHeight="1">
      <c r="A10" s="50"/>
      <c r="B10" s="74" t="s">
        <v>123</v>
      </c>
      <c r="C10" s="75" t="s">
        <v>108</v>
      </c>
      <c r="D10" s="52">
        <f t="shared" si="0"/>
        <v>395000</v>
      </c>
      <c r="E10" s="52">
        <v>250000</v>
      </c>
      <c r="F10" s="52"/>
      <c r="G10" s="52">
        <v>145000</v>
      </c>
      <c r="H10" s="52">
        <v>214373</v>
      </c>
      <c r="I10" s="52"/>
      <c r="J10" s="52">
        <v>86665</v>
      </c>
      <c r="K10" s="53">
        <f t="shared" si="1"/>
        <v>301038</v>
      </c>
    </row>
    <row r="11" spans="1:11" ht="21.75" customHeight="1">
      <c r="A11" s="50"/>
      <c r="B11" s="74" t="s">
        <v>97</v>
      </c>
      <c r="C11" s="75"/>
      <c r="D11" s="52">
        <f t="shared" si="0"/>
        <v>0</v>
      </c>
      <c r="E11" s="52"/>
      <c r="F11" s="52"/>
      <c r="G11" s="52"/>
      <c r="H11" s="52"/>
      <c r="I11" s="52"/>
      <c r="J11" s="52"/>
      <c r="K11" s="53">
        <f t="shared" si="1"/>
        <v>0</v>
      </c>
    </row>
    <row r="12" spans="1:11" ht="21.75" customHeight="1">
      <c r="A12" s="50" t="s">
        <v>116</v>
      </c>
      <c r="B12" s="74" t="s">
        <v>100</v>
      </c>
      <c r="C12" s="75"/>
      <c r="D12" s="52">
        <f>SUM(E12:G12)</f>
        <v>0</v>
      </c>
      <c r="E12" s="52"/>
      <c r="F12" s="52"/>
      <c r="G12" s="52"/>
      <c r="H12" s="52"/>
      <c r="I12" s="52"/>
      <c r="J12" s="52"/>
      <c r="K12" s="53">
        <f t="shared" si="1"/>
        <v>0</v>
      </c>
    </row>
    <row r="13" spans="1:11" ht="21.75" customHeight="1">
      <c r="A13" s="50"/>
      <c r="B13" s="74" t="s">
        <v>124</v>
      </c>
      <c r="C13" s="75" t="s">
        <v>108</v>
      </c>
      <c r="D13" s="52">
        <f>SUM(E13:G13)</f>
        <v>79500</v>
      </c>
      <c r="E13" s="52"/>
      <c r="F13" s="52">
        <v>79500</v>
      </c>
      <c r="G13" s="52"/>
      <c r="H13" s="52"/>
      <c r="I13" s="52">
        <v>79500</v>
      </c>
      <c r="J13" s="52"/>
      <c r="K13" s="53">
        <f t="shared" si="1"/>
        <v>79500</v>
      </c>
    </row>
    <row r="14" spans="1:11" ht="21.75" customHeight="1">
      <c r="A14" s="50" t="s">
        <v>99</v>
      </c>
      <c r="B14" s="74" t="s">
        <v>99</v>
      </c>
      <c r="C14" s="74"/>
      <c r="D14" s="52">
        <f>SUM(E14:G14)</f>
        <v>0</v>
      </c>
      <c r="E14" s="52"/>
      <c r="F14" s="52"/>
      <c r="G14" s="52"/>
      <c r="H14" s="52"/>
      <c r="I14" s="52"/>
      <c r="J14" s="52"/>
      <c r="K14" s="53">
        <f t="shared" si="1"/>
        <v>0</v>
      </c>
    </row>
    <row r="15" spans="1:11" ht="21.75" customHeight="1">
      <c r="A15" s="58" t="s">
        <v>117</v>
      </c>
      <c r="B15" s="80" t="s">
        <v>98</v>
      </c>
      <c r="C15" s="80"/>
      <c r="D15" s="60">
        <f t="shared" si="0"/>
        <v>0</v>
      </c>
      <c r="E15" s="60"/>
      <c r="F15" s="60"/>
      <c r="G15" s="60"/>
      <c r="H15" s="60"/>
      <c r="I15" s="60"/>
      <c r="J15" s="60"/>
      <c r="K15" s="61">
        <f t="shared" si="1"/>
        <v>0</v>
      </c>
    </row>
    <row r="16" spans="1:11" ht="21.75" customHeight="1">
      <c r="A16" s="180" t="s">
        <v>1</v>
      </c>
      <c r="B16" s="181"/>
      <c r="C16" s="182"/>
      <c r="D16" s="63">
        <f aca="true" t="shared" si="2" ref="D16:J16">SUM(D6:D13)</f>
        <v>2143160</v>
      </c>
      <c r="E16" s="63">
        <f t="shared" si="2"/>
        <v>1668660</v>
      </c>
      <c r="F16" s="63">
        <f t="shared" si="2"/>
        <v>79500</v>
      </c>
      <c r="G16" s="63">
        <f t="shared" si="2"/>
        <v>395000</v>
      </c>
      <c r="H16" s="63">
        <f t="shared" si="2"/>
        <v>1095879.87</v>
      </c>
      <c r="I16" s="63">
        <f t="shared" si="2"/>
        <v>79500</v>
      </c>
      <c r="J16" s="63">
        <f t="shared" si="2"/>
        <v>223573.77</v>
      </c>
      <c r="K16" s="64">
        <f>SUM(K7:K15)</f>
        <v>1398953.6400000001</v>
      </c>
    </row>
  </sheetData>
  <sheetProtection/>
  <mergeCells count="13">
    <mergeCell ref="H4:H5"/>
    <mergeCell ref="J4:J5"/>
    <mergeCell ref="I4:I5"/>
    <mergeCell ref="A16:C16"/>
    <mergeCell ref="A4:A5"/>
    <mergeCell ref="C4:C5"/>
    <mergeCell ref="K4:K5"/>
    <mergeCell ref="A1:K1"/>
    <mergeCell ref="A2:K2"/>
    <mergeCell ref="A3:K3"/>
    <mergeCell ref="B4:B5"/>
    <mergeCell ref="E4:G4"/>
    <mergeCell ref="D4:D5"/>
  </mergeCells>
  <printOptions horizontalCentered="1"/>
  <pageMargins left="0.1968503937007874" right="0" top="0.7874015748031497" bottom="0.3937007874015748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SheetLayoutView="100" zoomScalePageLayoutView="0" workbookViewId="0" topLeftCell="A1">
      <selection activeCell="H10" sqref="H10"/>
    </sheetView>
  </sheetViews>
  <sheetFormatPr defaultColWidth="9.140625" defaultRowHeight="21.75" customHeight="1"/>
  <cols>
    <col min="1" max="1" width="11.140625" style="42" customWidth="1"/>
    <col min="2" max="2" width="21.140625" style="42" customWidth="1"/>
    <col min="3" max="4" width="11.8515625" style="42" customWidth="1"/>
    <col min="5" max="7" width="14.7109375" style="42" hidden="1" customWidth="1"/>
    <col min="8" max="9" width="12.7109375" style="42" customWidth="1"/>
    <col min="10" max="10" width="13.140625" style="42" customWidth="1"/>
    <col min="11" max="11" width="13.57421875" style="42" customWidth="1"/>
    <col min="12" max="16384" width="9.140625" style="42" customWidth="1"/>
  </cols>
  <sheetData>
    <row r="1" spans="1:11" ht="42.75" customHeight="1">
      <c r="A1" s="157" t="s">
        <v>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21.75" customHeight="1">
      <c r="A2" s="157" t="s">
        <v>58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21.75" customHeight="1">
      <c r="A3" s="183" t="s">
        <v>150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21.75" customHeight="1">
      <c r="A4" s="187" t="s">
        <v>104</v>
      </c>
      <c r="B4" s="173" t="s">
        <v>105</v>
      </c>
      <c r="C4" s="173" t="s">
        <v>106</v>
      </c>
      <c r="D4" s="173" t="s">
        <v>0</v>
      </c>
      <c r="E4" s="173" t="s">
        <v>0</v>
      </c>
      <c r="F4" s="173"/>
      <c r="G4" s="173"/>
      <c r="H4" s="173" t="s">
        <v>101</v>
      </c>
      <c r="I4" s="186" t="s">
        <v>102</v>
      </c>
      <c r="J4" s="186" t="s">
        <v>103</v>
      </c>
      <c r="K4" s="187" t="s">
        <v>1</v>
      </c>
    </row>
    <row r="5" spans="1:11" ht="54" customHeight="1">
      <c r="A5" s="187"/>
      <c r="B5" s="173"/>
      <c r="C5" s="173"/>
      <c r="D5" s="173"/>
      <c r="E5" s="43" t="s">
        <v>67</v>
      </c>
      <c r="F5" s="43" t="s">
        <v>68</v>
      </c>
      <c r="G5" s="43" t="s">
        <v>89</v>
      </c>
      <c r="H5" s="153"/>
      <c r="I5" s="186"/>
      <c r="J5" s="186"/>
      <c r="K5" s="187"/>
    </row>
    <row r="6" spans="1:11" ht="21.75" customHeight="1">
      <c r="A6" s="71" t="s">
        <v>114</v>
      </c>
      <c r="B6" s="71" t="s">
        <v>96</v>
      </c>
      <c r="C6" s="71"/>
      <c r="D6" s="72">
        <f>SUM(E6:G6)</f>
        <v>0</v>
      </c>
      <c r="E6" s="72"/>
      <c r="F6" s="72"/>
      <c r="G6" s="72"/>
      <c r="H6" s="72"/>
      <c r="I6" s="72"/>
      <c r="J6" s="72"/>
      <c r="K6" s="71"/>
    </row>
    <row r="7" spans="1:11" ht="21.75" customHeight="1">
      <c r="A7" s="74"/>
      <c r="B7" s="74" t="s">
        <v>120</v>
      </c>
      <c r="C7" s="74"/>
      <c r="D7" s="76">
        <f aca="true" t="shared" si="0" ref="D7:D15">SUM(E7:G7)</f>
        <v>0</v>
      </c>
      <c r="E7" s="76"/>
      <c r="F7" s="76"/>
      <c r="G7" s="76"/>
      <c r="H7" s="76"/>
      <c r="I7" s="76"/>
      <c r="J7" s="76"/>
      <c r="K7" s="74"/>
    </row>
    <row r="8" spans="1:11" ht="21.75" customHeight="1">
      <c r="A8" s="74" t="s">
        <v>115</v>
      </c>
      <c r="B8" s="74" t="s">
        <v>121</v>
      </c>
      <c r="C8" s="74"/>
      <c r="D8" s="90">
        <f t="shared" si="0"/>
        <v>0</v>
      </c>
      <c r="E8" s="76"/>
      <c r="F8" s="76"/>
      <c r="G8" s="76"/>
      <c r="H8" s="76"/>
      <c r="I8" s="76"/>
      <c r="J8" s="76"/>
      <c r="K8" s="74"/>
    </row>
    <row r="9" spans="1:11" ht="21.75" customHeight="1">
      <c r="A9" s="74"/>
      <c r="B9" s="78" t="s">
        <v>125</v>
      </c>
      <c r="C9" s="88" t="s">
        <v>108</v>
      </c>
      <c r="D9" s="90">
        <f t="shared" si="0"/>
        <v>500000</v>
      </c>
      <c r="E9" s="76">
        <v>330000</v>
      </c>
      <c r="F9" s="76"/>
      <c r="G9" s="76">
        <v>170000</v>
      </c>
      <c r="H9" s="76">
        <v>329700</v>
      </c>
      <c r="I9" s="76"/>
      <c r="J9" s="76">
        <v>170000</v>
      </c>
      <c r="K9" s="77">
        <f>SUM(H9:J9)</f>
        <v>499700</v>
      </c>
    </row>
    <row r="10" spans="1:11" ht="21.75" customHeight="1">
      <c r="A10" s="74"/>
      <c r="B10" s="74" t="s">
        <v>123</v>
      </c>
      <c r="C10" s="74"/>
      <c r="D10" s="90">
        <f t="shared" si="0"/>
        <v>0</v>
      </c>
      <c r="E10" s="76"/>
      <c r="F10" s="76"/>
      <c r="G10" s="76"/>
      <c r="H10" s="76"/>
      <c r="I10" s="76"/>
      <c r="J10" s="76"/>
      <c r="K10" s="76"/>
    </row>
    <row r="11" spans="1:11" ht="21.75" customHeight="1">
      <c r="A11" s="74"/>
      <c r="B11" s="74" t="s">
        <v>97</v>
      </c>
      <c r="C11" s="74"/>
      <c r="D11" s="90">
        <f t="shared" si="0"/>
        <v>0</v>
      </c>
      <c r="E11" s="76"/>
      <c r="F11" s="76"/>
      <c r="G11" s="76"/>
      <c r="H11" s="76"/>
      <c r="I11" s="76"/>
      <c r="J11" s="76"/>
      <c r="K11" s="74"/>
    </row>
    <row r="12" spans="1:11" ht="21.75" customHeight="1">
      <c r="A12" s="74" t="s">
        <v>116</v>
      </c>
      <c r="B12" s="74" t="s">
        <v>100</v>
      </c>
      <c r="C12" s="74"/>
      <c r="D12" s="90">
        <f>SUM(E12:G12)</f>
        <v>0</v>
      </c>
      <c r="E12" s="76"/>
      <c r="F12" s="76"/>
      <c r="G12" s="76"/>
      <c r="H12" s="76"/>
      <c r="I12" s="76"/>
      <c r="J12" s="76"/>
      <c r="K12" s="74"/>
    </row>
    <row r="13" spans="1:11" ht="21.75" customHeight="1">
      <c r="A13" s="74"/>
      <c r="B13" s="74" t="s">
        <v>124</v>
      </c>
      <c r="C13" s="74"/>
      <c r="D13" s="90">
        <f>SUM(E13:G13)</f>
        <v>0</v>
      </c>
      <c r="E13" s="76"/>
      <c r="F13" s="76"/>
      <c r="G13" s="76"/>
      <c r="H13" s="76"/>
      <c r="I13" s="76"/>
      <c r="J13" s="76"/>
      <c r="K13" s="74"/>
    </row>
    <row r="14" spans="1:11" ht="21.75" customHeight="1">
      <c r="A14" s="74" t="s">
        <v>99</v>
      </c>
      <c r="B14" s="74" t="s">
        <v>99</v>
      </c>
      <c r="C14" s="74"/>
      <c r="D14" s="90">
        <f>SUM(E14:G14)</f>
        <v>0</v>
      </c>
      <c r="E14" s="76"/>
      <c r="F14" s="76"/>
      <c r="G14" s="76"/>
      <c r="H14" s="76"/>
      <c r="I14" s="76"/>
      <c r="J14" s="76"/>
      <c r="K14" s="74"/>
    </row>
    <row r="15" spans="1:11" ht="21.75" customHeight="1">
      <c r="A15" s="80" t="s">
        <v>117</v>
      </c>
      <c r="B15" s="80" t="s">
        <v>98</v>
      </c>
      <c r="C15" s="91" t="s">
        <v>108</v>
      </c>
      <c r="D15" s="92">
        <f t="shared" si="0"/>
        <v>150000</v>
      </c>
      <c r="E15" s="82">
        <v>50000</v>
      </c>
      <c r="F15" s="82">
        <v>30000</v>
      </c>
      <c r="G15" s="82">
        <v>70000</v>
      </c>
      <c r="H15" s="82">
        <v>40000</v>
      </c>
      <c r="I15" s="82">
        <v>20000</v>
      </c>
      <c r="J15" s="82">
        <v>50000</v>
      </c>
      <c r="K15" s="83">
        <f>SUM(H15:J15)</f>
        <v>110000</v>
      </c>
    </row>
    <row r="16" spans="1:11" ht="21.75" customHeight="1">
      <c r="A16" s="158" t="s">
        <v>1</v>
      </c>
      <c r="B16" s="158"/>
      <c r="C16" s="158"/>
      <c r="D16" s="93">
        <f aca="true" t="shared" si="1" ref="D16:J16">SUM(D6:D15)</f>
        <v>650000</v>
      </c>
      <c r="E16" s="84">
        <f t="shared" si="1"/>
        <v>380000</v>
      </c>
      <c r="F16" s="84">
        <f t="shared" si="1"/>
        <v>30000</v>
      </c>
      <c r="G16" s="84">
        <f t="shared" si="1"/>
        <v>240000</v>
      </c>
      <c r="H16" s="84">
        <f t="shared" si="1"/>
        <v>369700</v>
      </c>
      <c r="I16" s="84">
        <f t="shared" si="1"/>
        <v>20000</v>
      </c>
      <c r="J16" s="84">
        <f t="shared" si="1"/>
        <v>220000</v>
      </c>
      <c r="K16" s="85">
        <f>SUM(K9:K15)</f>
        <v>609700</v>
      </c>
    </row>
  </sheetData>
  <sheetProtection/>
  <mergeCells count="13">
    <mergeCell ref="A16:C16"/>
    <mergeCell ref="A1:K1"/>
    <mergeCell ref="A2:K2"/>
    <mergeCell ref="A3:K3"/>
    <mergeCell ref="E4:G4"/>
    <mergeCell ref="B4:B5"/>
    <mergeCell ref="D4:D5"/>
    <mergeCell ref="H4:H5"/>
    <mergeCell ref="I4:I5"/>
    <mergeCell ref="J4:J5"/>
    <mergeCell ref="A4:A5"/>
    <mergeCell ref="C4:C5"/>
    <mergeCell ref="K4:K5"/>
  </mergeCells>
  <printOptions horizontalCentered="1"/>
  <pageMargins left="0.1968503937007874" right="0" top="0.7874015748031497" bottom="0.3937007874015748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="95" zoomScaleSheetLayoutView="95" zoomScalePageLayoutView="0" workbookViewId="0" topLeftCell="A1">
      <selection activeCell="E13" sqref="E13"/>
    </sheetView>
  </sheetViews>
  <sheetFormatPr defaultColWidth="9.140625" defaultRowHeight="21.75" customHeight="1"/>
  <cols>
    <col min="1" max="1" width="12.28125" style="42" customWidth="1"/>
    <col min="2" max="2" width="23.00390625" style="42" customWidth="1"/>
    <col min="3" max="3" width="16.421875" style="42" customWidth="1"/>
    <col min="4" max="4" width="15.140625" style="42" customWidth="1"/>
    <col min="5" max="5" width="16.8515625" style="42" customWidth="1"/>
    <col min="6" max="6" width="14.140625" style="42" bestFit="1" customWidth="1"/>
    <col min="7" max="16384" width="9.140625" style="42" customWidth="1"/>
  </cols>
  <sheetData>
    <row r="1" spans="1:6" ht="45.75" customHeight="1">
      <c r="A1" s="157" t="s">
        <v>6</v>
      </c>
      <c r="B1" s="157"/>
      <c r="C1" s="157"/>
      <c r="D1" s="157"/>
      <c r="E1" s="157"/>
      <c r="F1" s="157"/>
    </row>
    <row r="2" spans="1:6" ht="21.75" customHeight="1">
      <c r="A2" s="157" t="s">
        <v>59</v>
      </c>
      <c r="B2" s="157"/>
      <c r="C2" s="157"/>
      <c r="D2" s="157"/>
      <c r="E2" s="157"/>
      <c r="F2" s="157"/>
    </row>
    <row r="3" spans="1:6" ht="21.75" customHeight="1">
      <c r="A3" s="183" t="s">
        <v>145</v>
      </c>
      <c r="B3" s="183"/>
      <c r="C3" s="183"/>
      <c r="D3" s="183"/>
      <c r="E3" s="183"/>
      <c r="F3" s="183"/>
    </row>
    <row r="4" spans="1:6" ht="21.75" customHeight="1">
      <c r="A4" s="187" t="s">
        <v>104</v>
      </c>
      <c r="B4" s="185" t="s">
        <v>105</v>
      </c>
      <c r="C4" s="185" t="s">
        <v>106</v>
      </c>
      <c r="D4" s="185" t="s">
        <v>0</v>
      </c>
      <c r="E4" s="186" t="s">
        <v>90</v>
      </c>
      <c r="F4" s="187" t="s">
        <v>1</v>
      </c>
    </row>
    <row r="5" spans="1:6" ht="48.75" customHeight="1">
      <c r="A5" s="187"/>
      <c r="B5" s="185"/>
      <c r="C5" s="185"/>
      <c r="D5" s="185"/>
      <c r="E5" s="186"/>
      <c r="F5" s="187"/>
    </row>
    <row r="6" spans="1:6" ht="21.75" customHeight="1">
      <c r="A6" s="71" t="s">
        <v>114</v>
      </c>
      <c r="B6" s="71" t="s">
        <v>96</v>
      </c>
      <c r="C6" s="71"/>
      <c r="D6" s="72"/>
      <c r="E6" s="72"/>
      <c r="F6" s="73">
        <f>SUM(E6)</f>
        <v>0</v>
      </c>
    </row>
    <row r="7" spans="1:6" ht="21.75" customHeight="1">
      <c r="A7" s="74"/>
      <c r="B7" s="74" t="s">
        <v>120</v>
      </c>
      <c r="C7" s="74"/>
      <c r="D7" s="76"/>
      <c r="E7" s="76"/>
      <c r="F7" s="77">
        <f>SUM(E7)</f>
        <v>0</v>
      </c>
    </row>
    <row r="8" spans="1:6" ht="21.75" customHeight="1">
      <c r="A8" s="74" t="s">
        <v>115</v>
      </c>
      <c r="B8" s="74" t="s">
        <v>121</v>
      </c>
      <c r="C8" s="74"/>
      <c r="D8" s="76"/>
      <c r="E8" s="76"/>
      <c r="F8" s="77">
        <f aca="true" t="shared" si="0" ref="F8:F15">SUM(E8)</f>
        <v>0</v>
      </c>
    </row>
    <row r="9" spans="1:6" ht="21.75" customHeight="1">
      <c r="A9" s="74"/>
      <c r="B9" s="78" t="s">
        <v>125</v>
      </c>
      <c r="C9" s="78"/>
      <c r="D9" s="76"/>
      <c r="E9" s="76"/>
      <c r="F9" s="77">
        <f t="shared" si="0"/>
        <v>0</v>
      </c>
    </row>
    <row r="10" spans="1:6" ht="21.75" customHeight="1">
      <c r="A10" s="74"/>
      <c r="B10" s="74" t="s">
        <v>123</v>
      </c>
      <c r="C10" s="74"/>
      <c r="D10" s="76"/>
      <c r="E10" s="76"/>
      <c r="F10" s="77">
        <f t="shared" si="0"/>
        <v>0</v>
      </c>
    </row>
    <row r="11" spans="1:6" ht="21.75" customHeight="1">
      <c r="A11" s="74"/>
      <c r="B11" s="74" t="s">
        <v>97</v>
      </c>
      <c r="C11" s="74"/>
      <c r="D11" s="76"/>
      <c r="E11" s="76"/>
      <c r="F11" s="77">
        <f t="shared" si="0"/>
        <v>0</v>
      </c>
    </row>
    <row r="12" spans="1:6" ht="21.75" customHeight="1">
      <c r="A12" s="74" t="s">
        <v>116</v>
      </c>
      <c r="B12" s="74" t="s">
        <v>100</v>
      </c>
      <c r="C12" s="74"/>
      <c r="D12" s="76"/>
      <c r="E12" s="76"/>
      <c r="F12" s="77">
        <f t="shared" si="0"/>
        <v>0</v>
      </c>
    </row>
    <row r="13" spans="1:6" ht="21.75" customHeight="1">
      <c r="A13" s="74"/>
      <c r="B13" s="74" t="s">
        <v>124</v>
      </c>
      <c r="C13" s="75" t="s">
        <v>108</v>
      </c>
      <c r="D13" s="76">
        <v>3000000</v>
      </c>
      <c r="E13" s="76">
        <v>3000000</v>
      </c>
      <c r="F13" s="77">
        <f t="shared" si="0"/>
        <v>3000000</v>
      </c>
    </row>
    <row r="14" spans="1:6" ht="21.75" customHeight="1">
      <c r="A14" s="74" t="s">
        <v>99</v>
      </c>
      <c r="B14" s="74" t="s">
        <v>99</v>
      </c>
      <c r="C14" s="74"/>
      <c r="D14" s="76"/>
      <c r="E14" s="76"/>
      <c r="F14" s="77">
        <f t="shared" si="0"/>
        <v>0</v>
      </c>
    </row>
    <row r="15" spans="1:6" ht="21.75" customHeight="1">
      <c r="A15" s="80" t="s">
        <v>117</v>
      </c>
      <c r="B15" s="80" t="s">
        <v>98</v>
      </c>
      <c r="C15" s="75"/>
      <c r="D15" s="82"/>
      <c r="E15" s="82"/>
      <c r="F15" s="77">
        <f t="shared" si="0"/>
        <v>0</v>
      </c>
    </row>
    <row r="16" spans="1:6" ht="21.75" customHeight="1">
      <c r="A16" s="188" t="s">
        <v>1</v>
      </c>
      <c r="B16" s="189"/>
      <c r="C16" s="190"/>
      <c r="D16" s="85">
        <f>SUM(D6:D15)</f>
        <v>3000000</v>
      </c>
      <c r="E16" s="85">
        <f>SUM(E12:E15)</f>
        <v>3000000</v>
      </c>
      <c r="F16" s="94">
        <f>SUM(F11:F15)</f>
        <v>3000000</v>
      </c>
    </row>
  </sheetData>
  <sheetProtection/>
  <mergeCells count="10">
    <mergeCell ref="A4:A5"/>
    <mergeCell ref="F4:F5"/>
    <mergeCell ref="A1:F1"/>
    <mergeCell ref="A2:F2"/>
    <mergeCell ref="A3:F3"/>
    <mergeCell ref="A16:C16"/>
    <mergeCell ref="B4:B5"/>
    <mergeCell ref="D4:D5"/>
    <mergeCell ref="C4:C5"/>
    <mergeCell ref="E4:E5"/>
  </mergeCells>
  <printOptions/>
  <pageMargins left="0.5905511811023623" right="0.15748031496062992" top="0.7874015748031497" bottom="0.3937007874015748" header="0.11811023622047245" footer="0.118110236220472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SheetLayoutView="100" zoomScalePageLayoutView="0" workbookViewId="0" topLeftCell="A1">
      <selection activeCell="H10" sqref="H10"/>
    </sheetView>
  </sheetViews>
  <sheetFormatPr defaultColWidth="9.140625" defaultRowHeight="21.75" customHeight="1"/>
  <cols>
    <col min="1" max="1" width="10.7109375" style="42" customWidth="1"/>
    <col min="2" max="2" width="20.8515625" style="42" customWidth="1"/>
    <col min="3" max="3" width="13.7109375" style="42" customWidth="1"/>
    <col min="4" max="4" width="13.28125" style="42" customWidth="1"/>
    <col min="5" max="6" width="17.7109375" style="42" hidden="1" customWidth="1"/>
    <col min="7" max="7" width="13.140625" style="42" customWidth="1"/>
    <col min="8" max="8" width="14.421875" style="42" customWidth="1"/>
    <col min="9" max="9" width="15.28125" style="42" customWidth="1"/>
    <col min="10" max="16384" width="9.140625" style="42" customWidth="1"/>
  </cols>
  <sheetData>
    <row r="1" spans="1:9" ht="21.75" customHeight="1">
      <c r="A1" s="157" t="s">
        <v>6</v>
      </c>
      <c r="B1" s="157"/>
      <c r="C1" s="157"/>
      <c r="D1" s="157"/>
      <c r="E1" s="157"/>
      <c r="F1" s="157"/>
      <c r="G1" s="157"/>
      <c r="H1" s="157"/>
      <c r="I1" s="157"/>
    </row>
    <row r="2" spans="1:9" ht="21.75" customHeight="1">
      <c r="A2" s="157" t="s">
        <v>60</v>
      </c>
      <c r="B2" s="157"/>
      <c r="C2" s="157"/>
      <c r="D2" s="157"/>
      <c r="E2" s="157"/>
      <c r="F2" s="157"/>
      <c r="G2" s="157"/>
      <c r="H2" s="157"/>
      <c r="I2" s="157"/>
    </row>
    <row r="3" spans="1:9" ht="21.75" customHeight="1">
      <c r="A3" s="183" t="s">
        <v>151</v>
      </c>
      <c r="B3" s="183"/>
      <c r="C3" s="183"/>
      <c r="D3" s="183"/>
      <c r="E3" s="183"/>
      <c r="F3" s="183"/>
      <c r="G3" s="183"/>
      <c r="H3" s="183"/>
      <c r="I3" s="183"/>
    </row>
    <row r="4" spans="1:9" ht="21.75" customHeight="1">
      <c r="A4" s="187" t="s">
        <v>104</v>
      </c>
      <c r="B4" s="185" t="s">
        <v>105</v>
      </c>
      <c r="C4" s="185" t="s">
        <v>106</v>
      </c>
      <c r="D4" s="185" t="s">
        <v>0</v>
      </c>
      <c r="E4" s="70" t="s">
        <v>0</v>
      </c>
      <c r="F4" s="70"/>
      <c r="G4" s="186" t="s">
        <v>91</v>
      </c>
      <c r="H4" s="186" t="s">
        <v>92</v>
      </c>
      <c r="I4" s="187" t="s">
        <v>1</v>
      </c>
    </row>
    <row r="5" spans="1:9" ht="33" customHeight="1">
      <c r="A5" s="187"/>
      <c r="B5" s="185"/>
      <c r="C5" s="185"/>
      <c r="D5" s="185"/>
      <c r="E5" s="70" t="s">
        <v>50</v>
      </c>
      <c r="F5" s="70" t="s">
        <v>93</v>
      </c>
      <c r="G5" s="186"/>
      <c r="H5" s="186"/>
      <c r="I5" s="187"/>
    </row>
    <row r="6" spans="1:9" ht="21.75" customHeight="1">
      <c r="A6" s="71" t="s">
        <v>114</v>
      </c>
      <c r="B6" s="71" t="s">
        <v>96</v>
      </c>
      <c r="C6" s="71"/>
      <c r="D6" s="72">
        <f>SUM(E6:F6)</f>
        <v>0</v>
      </c>
      <c r="E6" s="72"/>
      <c r="F6" s="72"/>
      <c r="G6" s="72"/>
      <c r="H6" s="72"/>
      <c r="I6" s="73"/>
    </row>
    <row r="7" spans="1:9" ht="21.75" customHeight="1">
      <c r="A7" s="74"/>
      <c r="B7" s="74" t="s">
        <v>120</v>
      </c>
      <c r="C7" s="75"/>
      <c r="D7" s="76">
        <f aca="true" t="shared" si="0" ref="D7:D15">SUM(E7:F7)</f>
        <v>0</v>
      </c>
      <c r="E7" s="76"/>
      <c r="F7" s="76"/>
      <c r="G7" s="76"/>
      <c r="H7" s="76"/>
      <c r="I7" s="77">
        <f>SUM(G7:H7)</f>
        <v>0</v>
      </c>
    </row>
    <row r="8" spans="1:9" ht="21.75" customHeight="1">
      <c r="A8" s="74" t="s">
        <v>115</v>
      </c>
      <c r="B8" s="74" t="s">
        <v>121</v>
      </c>
      <c r="C8" s="74"/>
      <c r="D8" s="76">
        <f t="shared" si="0"/>
        <v>0</v>
      </c>
      <c r="E8" s="76"/>
      <c r="F8" s="76"/>
      <c r="G8" s="76"/>
      <c r="H8" s="76"/>
      <c r="I8" s="77">
        <f>SUM(G8:H8)</f>
        <v>0</v>
      </c>
    </row>
    <row r="9" spans="1:9" ht="21.75" customHeight="1">
      <c r="A9" s="74"/>
      <c r="B9" s="78" t="s">
        <v>125</v>
      </c>
      <c r="C9" s="75" t="s">
        <v>108</v>
      </c>
      <c r="D9" s="76">
        <f t="shared" si="0"/>
        <v>10000</v>
      </c>
      <c r="E9" s="76"/>
      <c r="F9" s="76">
        <v>10000</v>
      </c>
      <c r="G9" s="76"/>
      <c r="H9" s="76">
        <v>9000</v>
      </c>
      <c r="I9" s="77">
        <f aca="true" t="shared" si="1" ref="I9:I15">SUM(G9:H9)</f>
        <v>9000</v>
      </c>
    </row>
    <row r="10" spans="1:9" ht="21.75" customHeight="1">
      <c r="A10" s="74"/>
      <c r="B10" s="74" t="s">
        <v>123</v>
      </c>
      <c r="C10" s="74"/>
      <c r="D10" s="76">
        <f t="shared" si="0"/>
        <v>0</v>
      </c>
      <c r="E10" s="76"/>
      <c r="F10" s="76"/>
      <c r="G10" s="76"/>
      <c r="H10" s="76"/>
      <c r="I10" s="77">
        <f t="shared" si="1"/>
        <v>0</v>
      </c>
    </row>
    <row r="11" spans="1:9" ht="21.75" customHeight="1">
      <c r="A11" s="74"/>
      <c r="B11" s="74" t="s">
        <v>97</v>
      </c>
      <c r="C11" s="74"/>
      <c r="D11" s="76">
        <f t="shared" si="0"/>
        <v>0</v>
      </c>
      <c r="E11" s="76"/>
      <c r="F11" s="76"/>
      <c r="G11" s="76"/>
      <c r="H11" s="76"/>
      <c r="I11" s="77">
        <f t="shared" si="1"/>
        <v>0</v>
      </c>
    </row>
    <row r="12" spans="1:9" ht="21.75" customHeight="1">
      <c r="A12" s="74" t="s">
        <v>116</v>
      </c>
      <c r="B12" s="74" t="s">
        <v>100</v>
      </c>
      <c r="C12" s="74"/>
      <c r="D12" s="76">
        <f t="shared" si="0"/>
        <v>0</v>
      </c>
      <c r="E12" s="76"/>
      <c r="F12" s="76"/>
      <c r="G12" s="76"/>
      <c r="H12" s="76"/>
      <c r="I12" s="77">
        <f t="shared" si="1"/>
        <v>0</v>
      </c>
    </row>
    <row r="13" spans="1:9" ht="21.75" customHeight="1">
      <c r="A13" s="74"/>
      <c r="B13" s="74" t="s">
        <v>124</v>
      </c>
      <c r="C13" s="74"/>
      <c r="D13" s="76">
        <f t="shared" si="0"/>
        <v>0</v>
      </c>
      <c r="E13" s="76"/>
      <c r="F13" s="76"/>
      <c r="G13" s="76"/>
      <c r="H13" s="76"/>
      <c r="I13" s="77">
        <f t="shared" si="1"/>
        <v>0</v>
      </c>
    </row>
    <row r="14" spans="1:9" ht="21.75" customHeight="1">
      <c r="A14" s="74" t="s">
        <v>99</v>
      </c>
      <c r="B14" s="74" t="s">
        <v>99</v>
      </c>
      <c r="C14" s="74"/>
      <c r="D14" s="76">
        <f t="shared" si="0"/>
        <v>0</v>
      </c>
      <c r="E14" s="76"/>
      <c r="F14" s="76"/>
      <c r="G14" s="76"/>
      <c r="H14" s="76"/>
      <c r="I14" s="77">
        <f t="shared" si="1"/>
        <v>0</v>
      </c>
    </row>
    <row r="15" spans="1:9" ht="21.75" customHeight="1">
      <c r="A15" s="80" t="s">
        <v>117</v>
      </c>
      <c r="B15" s="80" t="s">
        <v>98</v>
      </c>
      <c r="C15" s="80"/>
      <c r="D15" s="76">
        <f t="shared" si="0"/>
        <v>0</v>
      </c>
      <c r="E15" s="82"/>
      <c r="F15" s="82"/>
      <c r="G15" s="82"/>
      <c r="H15" s="82"/>
      <c r="I15" s="77">
        <f t="shared" si="1"/>
        <v>0</v>
      </c>
    </row>
    <row r="16" spans="1:9" ht="21.75" customHeight="1">
      <c r="A16" s="188" t="s">
        <v>1</v>
      </c>
      <c r="B16" s="189"/>
      <c r="C16" s="190"/>
      <c r="D16" s="84">
        <f>SUM(D6:D15)</f>
        <v>10000</v>
      </c>
      <c r="E16" s="84">
        <f>SUM(E6:E15)</f>
        <v>0</v>
      </c>
      <c r="F16" s="84">
        <f>SUM(F6:F15)</f>
        <v>10000</v>
      </c>
      <c r="G16" s="84">
        <f>SUM(G6:G15)</f>
        <v>0</v>
      </c>
      <c r="H16" s="84">
        <f>SUM(H6:H15)</f>
        <v>9000</v>
      </c>
      <c r="I16" s="89">
        <f>SUM(I9:I15)</f>
        <v>9000</v>
      </c>
    </row>
  </sheetData>
  <sheetProtection/>
  <mergeCells count="11">
    <mergeCell ref="A4:A5"/>
    <mergeCell ref="C4:C5"/>
    <mergeCell ref="I4:I5"/>
    <mergeCell ref="A16:C16"/>
    <mergeCell ref="A1:I1"/>
    <mergeCell ref="A2:I2"/>
    <mergeCell ref="A3:I3"/>
    <mergeCell ref="B4:B5"/>
    <mergeCell ref="D4:D5"/>
    <mergeCell ref="G4:G5"/>
    <mergeCell ref="H4:H5"/>
  </mergeCells>
  <printOptions horizontalCentered="1"/>
  <pageMargins left="0.5905511811023623" right="0" top="0.7874015748031497" bottom="0.3937007874015748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SheetLayoutView="100" zoomScalePageLayoutView="0" workbookViewId="0" topLeftCell="A1">
      <selection activeCell="E9" sqref="E9"/>
    </sheetView>
  </sheetViews>
  <sheetFormatPr defaultColWidth="9.140625" defaultRowHeight="21.75" customHeight="1"/>
  <cols>
    <col min="1" max="1" width="11.8515625" style="42" customWidth="1"/>
    <col min="2" max="2" width="21.57421875" style="42" customWidth="1"/>
    <col min="3" max="3" width="15.28125" style="42" customWidth="1"/>
    <col min="4" max="4" width="14.57421875" style="42" customWidth="1"/>
    <col min="5" max="5" width="17.421875" style="42" customWidth="1"/>
    <col min="6" max="6" width="16.140625" style="42" customWidth="1"/>
    <col min="7" max="16384" width="9.140625" style="42" customWidth="1"/>
  </cols>
  <sheetData>
    <row r="1" spans="1:6" ht="42.75" customHeight="1">
      <c r="A1" s="157" t="s">
        <v>6</v>
      </c>
      <c r="B1" s="157"/>
      <c r="C1" s="157"/>
      <c r="D1" s="157"/>
      <c r="E1" s="157"/>
      <c r="F1" s="157"/>
    </row>
    <row r="2" spans="1:6" ht="21.75" customHeight="1">
      <c r="A2" s="157" t="s">
        <v>61</v>
      </c>
      <c r="B2" s="157"/>
      <c r="C2" s="157"/>
      <c r="D2" s="157"/>
      <c r="E2" s="157"/>
      <c r="F2" s="157"/>
    </row>
    <row r="3" spans="1:6" ht="21.75" customHeight="1">
      <c r="A3" s="183" t="s">
        <v>152</v>
      </c>
      <c r="B3" s="183"/>
      <c r="C3" s="183"/>
      <c r="D3" s="183"/>
      <c r="E3" s="183"/>
      <c r="F3" s="183"/>
    </row>
    <row r="4" spans="1:6" ht="21.75" customHeight="1">
      <c r="A4" s="187" t="s">
        <v>104</v>
      </c>
      <c r="B4" s="185" t="s">
        <v>105</v>
      </c>
      <c r="C4" s="185" t="s">
        <v>106</v>
      </c>
      <c r="D4" s="185" t="s">
        <v>0</v>
      </c>
      <c r="E4" s="185" t="s">
        <v>94</v>
      </c>
      <c r="F4" s="187" t="s">
        <v>1</v>
      </c>
    </row>
    <row r="5" spans="1:6" ht="21.75" customHeight="1">
      <c r="A5" s="187"/>
      <c r="B5" s="185"/>
      <c r="C5" s="185"/>
      <c r="D5" s="185"/>
      <c r="E5" s="185"/>
      <c r="F5" s="187"/>
    </row>
    <row r="6" spans="1:6" ht="21.75" customHeight="1">
      <c r="A6" s="71" t="s">
        <v>114</v>
      </c>
      <c r="B6" s="71" t="s">
        <v>96</v>
      </c>
      <c r="C6" s="71"/>
      <c r="D6" s="72"/>
      <c r="E6" s="72"/>
      <c r="F6" s="72"/>
    </row>
    <row r="7" spans="1:6" ht="21.75" customHeight="1">
      <c r="A7" s="74"/>
      <c r="B7" s="74" t="s">
        <v>120</v>
      </c>
      <c r="C7" s="75" t="s">
        <v>108</v>
      </c>
      <c r="D7" s="76">
        <v>669960</v>
      </c>
      <c r="E7" s="76">
        <v>669960</v>
      </c>
      <c r="F7" s="76">
        <f aca="true" t="shared" si="0" ref="F7:F15">SUM(E7:E7)</f>
        <v>669960</v>
      </c>
    </row>
    <row r="8" spans="1:6" ht="21.75" customHeight="1">
      <c r="A8" s="74" t="s">
        <v>115</v>
      </c>
      <c r="B8" s="74" t="s">
        <v>121</v>
      </c>
      <c r="C8" s="74"/>
      <c r="D8" s="76"/>
      <c r="E8" s="76"/>
      <c r="F8" s="76">
        <f t="shared" si="0"/>
        <v>0</v>
      </c>
    </row>
    <row r="9" spans="1:6" ht="21.75" customHeight="1">
      <c r="A9" s="74"/>
      <c r="B9" s="78" t="s">
        <v>125</v>
      </c>
      <c r="C9" s="75" t="s">
        <v>108</v>
      </c>
      <c r="D9" s="76">
        <v>133000</v>
      </c>
      <c r="E9" s="76">
        <v>85000</v>
      </c>
      <c r="F9" s="76">
        <f t="shared" si="0"/>
        <v>85000</v>
      </c>
    </row>
    <row r="10" spans="1:6" ht="21.75" customHeight="1">
      <c r="A10" s="74"/>
      <c r="B10" s="74" t="s">
        <v>123</v>
      </c>
      <c r="C10" s="75" t="s">
        <v>108</v>
      </c>
      <c r="D10" s="76">
        <v>100000</v>
      </c>
      <c r="E10" s="76">
        <v>60000</v>
      </c>
      <c r="F10" s="76">
        <f t="shared" si="0"/>
        <v>60000</v>
      </c>
    </row>
    <row r="11" spans="1:6" ht="21.75" customHeight="1">
      <c r="A11" s="74"/>
      <c r="B11" s="74" t="s">
        <v>97</v>
      </c>
      <c r="C11" s="74"/>
      <c r="D11" s="76"/>
      <c r="E11" s="76"/>
      <c r="F11" s="76">
        <f t="shared" si="0"/>
        <v>0</v>
      </c>
    </row>
    <row r="12" spans="1:6" ht="21.75" customHeight="1">
      <c r="A12" s="74" t="s">
        <v>116</v>
      </c>
      <c r="B12" s="74" t="s">
        <v>100</v>
      </c>
      <c r="C12" s="74"/>
      <c r="D12" s="76"/>
      <c r="E12" s="76"/>
      <c r="F12" s="76">
        <f t="shared" si="0"/>
        <v>0</v>
      </c>
    </row>
    <row r="13" spans="1:6" ht="21.75" customHeight="1">
      <c r="A13" s="74"/>
      <c r="B13" s="74" t="s">
        <v>124</v>
      </c>
      <c r="C13" s="74"/>
      <c r="D13" s="76"/>
      <c r="E13" s="76"/>
      <c r="F13" s="76">
        <f t="shared" si="0"/>
        <v>0</v>
      </c>
    </row>
    <row r="14" spans="1:6" ht="21.75" customHeight="1">
      <c r="A14" s="74" t="s">
        <v>99</v>
      </c>
      <c r="B14" s="74" t="s">
        <v>99</v>
      </c>
      <c r="C14" s="74"/>
      <c r="D14" s="76"/>
      <c r="E14" s="76"/>
      <c r="F14" s="76">
        <f t="shared" si="0"/>
        <v>0</v>
      </c>
    </row>
    <row r="15" spans="1:6" ht="21.75" customHeight="1">
      <c r="A15" s="80" t="s">
        <v>117</v>
      </c>
      <c r="B15" s="80" t="s">
        <v>98</v>
      </c>
      <c r="C15" s="80"/>
      <c r="D15" s="82"/>
      <c r="E15" s="82"/>
      <c r="F15" s="82">
        <f t="shared" si="0"/>
        <v>0</v>
      </c>
    </row>
    <row r="16" spans="1:6" ht="21.75" customHeight="1">
      <c r="A16" s="95"/>
      <c r="B16" s="3" t="s">
        <v>1</v>
      </c>
      <c r="C16" s="3"/>
      <c r="D16" s="84">
        <f>SUM(D6:D15)</f>
        <v>902960</v>
      </c>
      <c r="E16" s="84">
        <f>SUM(E6:E15)</f>
        <v>814960</v>
      </c>
      <c r="F16" s="84">
        <f>SUM(F7:F15)</f>
        <v>814960</v>
      </c>
    </row>
  </sheetData>
  <sheetProtection/>
  <mergeCells count="9">
    <mergeCell ref="A4:A5"/>
    <mergeCell ref="C4:C5"/>
    <mergeCell ref="F4:F5"/>
    <mergeCell ref="A1:F1"/>
    <mergeCell ref="A2:F2"/>
    <mergeCell ref="A3:F3"/>
    <mergeCell ref="B4:B5"/>
    <mergeCell ref="D4:D5"/>
    <mergeCell ref="E4:E5"/>
  </mergeCells>
  <printOptions horizontalCentered="1"/>
  <pageMargins left="0.5905511811023623" right="0" top="0.7874015748031497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"/>
  <sheetViews>
    <sheetView view="pageBreakPreview" zoomScaleSheetLayoutView="100" zoomScalePageLayoutView="0" workbookViewId="0" topLeftCell="A1">
      <selection activeCell="E12" sqref="E12"/>
    </sheetView>
  </sheetViews>
  <sheetFormatPr defaultColWidth="9.140625" defaultRowHeight="21.75" customHeight="1"/>
  <cols>
    <col min="1" max="1" width="9.140625" style="1" customWidth="1"/>
    <col min="2" max="2" width="16.57421875" style="1" customWidth="1"/>
    <col min="3" max="3" width="11.8515625" style="1" customWidth="1"/>
    <col min="4" max="4" width="9.7109375" style="1" customWidth="1"/>
    <col min="5" max="5" width="12.28125" style="1" bestFit="1" customWidth="1"/>
    <col min="6" max="6" width="11.28125" style="1" bestFit="1" customWidth="1"/>
    <col min="7" max="7" width="10.7109375" style="1" customWidth="1"/>
    <col min="8" max="8" width="11.8515625" style="1" customWidth="1"/>
    <col min="9" max="9" width="11.57421875" style="1" customWidth="1"/>
    <col min="10" max="10" width="12.140625" style="1" customWidth="1"/>
    <col min="11" max="11" width="10.28125" style="1" bestFit="1" customWidth="1"/>
    <col min="12" max="13" width="10.00390625" style="1" customWidth="1"/>
    <col min="14" max="14" width="12.140625" style="1" customWidth="1"/>
    <col min="15" max="15" width="12.28125" style="1" bestFit="1" customWidth="1"/>
    <col min="16" max="16" width="10.57421875" style="1" bestFit="1" customWidth="1"/>
    <col min="17" max="16384" width="9.140625" style="1" customWidth="1"/>
  </cols>
  <sheetData>
    <row r="1" spans="2:14" ht="21.75" customHeight="1">
      <c r="B1" s="157" t="s">
        <v>6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2:14" ht="21.75" customHeight="1">
      <c r="B2" s="157" t="s">
        <v>131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2:14" ht="21.75" customHeight="1">
      <c r="B3" s="157" t="s">
        <v>142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5" ht="21.75" customHeight="1">
      <c r="A4" s="148" t="s">
        <v>104</v>
      </c>
      <c r="B4" s="149" t="s">
        <v>105</v>
      </c>
      <c r="C4" s="158" t="s">
        <v>126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21.75" customHeight="1">
      <c r="A5" s="148"/>
      <c r="B5" s="149"/>
      <c r="C5" s="149" t="s">
        <v>33</v>
      </c>
      <c r="D5" s="4" t="s">
        <v>7</v>
      </c>
      <c r="E5" s="154" t="s">
        <v>10</v>
      </c>
      <c r="F5" s="154" t="s">
        <v>11</v>
      </c>
      <c r="G5" s="154" t="s">
        <v>34</v>
      </c>
      <c r="H5" s="154" t="s">
        <v>22</v>
      </c>
      <c r="I5" s="4" t="s">
        <v>13</v>
      </c>
      <c r="J5" s="4" t="s">
        <v>15</v>
      </c>
      <c r="K5" s="4" t="s">
        <v>18</v>
      </c>
      <c r="L5" s="149" t="s">
        <v>19</v>
      </c>
      <c r="M5" s="149" t="s">
        <v>20</v>
      </c>
      <c r="N5" s="149" t="s">
        <v>5</v>
      </c>
      <c r="O5" s="148" t="s">
        <v>1</v>
      </c>
    </row>
    <row r="6" spans="1:15" ht="21.75" customHeight="1">
      <c r="A6" s="148"/>
      <c r="B6" s="149"/>
      <c r="C6" s="153"/>
      <c r="D6" s="6" t="s">
        <v>8</v>
      </c>
      <c r="E6" s="155"/>
      <c r="F6" s="155"/>
      <c r="G6" s="155"/>
      <c r="H6" s="155"/>
      <c r="I6" s="6" t="s">
        <v>14</v>
      </c>
      <c r="J6" s="6" t="s">
        <v>16</v>
      </c>
      <c r="K6" s="6" t="s">
        <v>23</v>
      </c>
      <c r="L6" s="149"/>
      <c r="M6" s="149"/>
      <c r="N6" s="149"/>
      <c r="O6" s="148"/>
    </row>
    <row r="7" spans="1:15" ht="21.75" customHeight="1">
      <c r="A7" s="148"/>
      <c r="B7" s="149"/>
      <c r="C7" s="153"/>
      <c r="D7" s="7" t="s">
        <v>9</v>
      </c>
      <c r="E7" s="156"/>
      <c r="F7" s="156"/>
      <c r="G7" s="156"/>
      <c r="H7" s="156"/>
      <c r="I7" s="7" t="s">
        <v>12</v>
      </c>
      <c r="J7" s="7" t="s">
        <v>17</v>
      </c>
      <c r="K7" s="7" t="s">
        <v>24</v>
      </c>
      <c r="L7" s="149"/>
      <c r="M7" s="149"/>
      <c r="N7" s="149"/>
      <c r="O7" s="148"/>
    </row>
    <row r="8" spans="1:15" ht="21.75" customHeight="1">
      <c r="A8" s="148"/>
      <c r="B8" s="149"/>
      <c r="C8" s="5" t="s">
        <v>66</v>
      </c>
      <c r="D8" s="5" t="s">
        <v>39</v>
      </c>
      <c r="E8" s="5" t="s">
        <v>40</v>
      </c>
      <c r="F8" s="5" t="s">
        <v>41</v>
      </c>
      <c r="G8" s="5" t="s">
        <v>42</v>
      </c>
      <c r="H8" s="5" t="s">
        <v>43</v>
      </c>
      <c r="I8" s="5" t="s">
        <v>44</v>
      </c>
      <c r="J8" s="5" t="s">
        <v>45</v>
      </c>
      <c r="K8" s="5" t="s">
        <v>46</v>
      </c>
      <c r="L8" s="5" t="s">
        <v>47</v>
      </c>
      <c r="M8" s="5" t="s">
        <v>48</v>
      </c>
      <c r="N8" s="5" t="s">
        <v>49</v>
      </c>
      <c r="O8" s="148"/>
    </row>
    <row r="9" spans="1:15" ht="21.75" customHeight="1">
      <c r="A9" s="9" t="s">
        <v>4</v>
      </c>
      <c r="B9" s="9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0"/>
    </row>
    <row r="10" spans="1:15" ht="21.75" customHeight="1">
      <c r="A10" s="8" t="s">
        <v>114</v>
      </c>
      <c r="B10" s="8" t="s">
        <v>96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>
        <f>SUM(C10:N10)</f>
        <v>0</v>
      </c>
    </row>
    <row r="11" spans="1:15" ht="21.75" customHeight="1">
      <c r="A11" s="8"/>
      <c r="B11" s="8" t="s">
        <v>127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>
        <f aca="true" t="shared" si="0" ref="O11:O19">SUM(C11:N11)</f>
        <v>0</v>
      </c>
    </row>
    <row r="12" spans="1:15" ht="21.75" customHeight="1">
      <c r="A12" s="8" t="s">
        <v>115</v>
      </c>
      <c r="B12" s="8" t="s">
        <v>121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>
        <f t="shared" si="0"/>
        <v>0</v>
      </c>
    </row>
    <row r="13" spans="1:15" ht="21.75" customHeight="1">
      <c r="A13" s="8"/>
      <c r="B13" s="14" t="s">
        <v>125</v>
      </c>
      <c r="C13" s="12"/>
      <c r="D13" s="12"/>
      <c r="E13" s="12"/>
      <c r="F13" s="12"/>
      <c r="G13" s="12"/>
      <c r="H13" s="12"/>
      <c r="I13" s="8"/>
      <c r="J13" s="12"/>
      <c r="K13" s="12"/>
      <c r="L13" s="12"/>
      <c r="M13" s="12"/>
      <c r="N13" s="12"/>
      <c r="O13" s="13">
        <f t="shared" si="0"/>
        <v>0</v>
      </c>
    </row>
    <row r="14" spans="1:15" s="16" customFormat="1" ht="21.75" customHeight="1">
      <c r="A14" s="14"/>
      <c r="B14" s="8" t="s">
        <v>128</v>
      </c>
      <c r="C14" s="15"/>
      <c r="D14" s="15"/>
      <c r="E14" s="15"/>
      <c r="F14" s="15"/>
      <c r="G14" s="15"/>
      <c r="H14" s="15"/>
      <c r="I14" s="14"/>
      <c r="J14" s="15"/>
      <c r="K14" s="15"/>
      <c r="L14" s="15"/>
      <c r="M14" s="15"/>
      <c r="N14" s="15"/>
      <c r="O14" s="13">
        <f t="shared" si="0"/>
        <v>0</v>
      </c>
    </row>
    <row r="15" spans="1:15" ht="21.75" customHeight="1">
      <c r="A15" s="8"/>
      <c r="B15" s="8" t="s">
        <v>97</v>
      </c>
      <c r="C15" s="12"/>
      <c r="D15" s="12"/>
      <c r="E15" s="12"/>
      <c r="F15" s="12"/>
      <c r="G15" s="12"/>
      <c r="H15" s="12"/>
      <c r="I15" s="8"/>
      <c r="J15" s="12"/>
      <c r="K15" s="12"/>
      <c r="L15" s="12"/>
      <c r="M15" s="12"/>
      <c r="N15" s="12"/>
      <c r="O15" s="13">
        <f t="shared" si="0"/>
        <v>0</v>
      </c>
    </row>
    <row r="16" spans="1:15" ht="21.75" customHeight="1">
      <c r="A16" s="8" t="s">
        <v>116</v>
      </c>
      <c r="B16" s="8" t="s">
        <v>100</v>
      </c>
      <c r="C16" s="12"/>
      <c r="D16" s="12"/>
      <c r="E16" s="17"/>
      <c r="F16" s="12"/>
      <c r="G16" s="12"/>
      <c r="H16" s="26"/>
      <c r="I16" s="12"/>
      <c r="J16" s="12"/>
      <c r="K16" s="12"/>
      <c r="L16" s="12"/>
      <c r="M16" s="12"/>
      <c r="N16" s="12"/>
      <c r="O16" s="13">
        <f t="shared" si="0"/>
        <v>0</v>
      </c>
    </row>
    <row r="17" spans="1:16" ht="21.75" customHeight="1">
      <c r="A17" s="8"/>
      <c r="B17" s="8" t="s">
        <v>124</v>
      </c>
      <c r="C17" s="12"/>
      <c r="D17" s="12"/>
      <c r="E17" s="17"/>
      <c r="F17" s="12"/>
      <c r="G17" s="12"/>
      <c r="H17" s="12"/>
      <c r="I17" s="12"/>
      <c r="J17" s="12"/>
      <c r="K17" s="18">
        <v>6714600</v>
      </c>
      <c r="L17" s="12"/>
      <c r="M17" s="12"/>
      <c r="N17" s="12"/>
      <c r="O17" s="13">
        <f t="shared" si="0"/>
        <v>6714600</v>
      </c>
      <c r="P17" s="19"/>
    </row>
    <row r="18" spans="1:15" ht="21.75" customHeight="1">
      <c r="A18" s="8" t="s">
        <v>117</v>
      </c>
      <c r="B18" s="8" t="s">
        <v>98</v>
      </c>
      <c r="C18" s="12"/>
      <c r="D18" s="12"/>
      <c r="E18" s="12"/>
      <c r="F18" s="12"/>
      <c r="G18" s="12"/>
      <c r="H18" s="12"/>
      <c r="I18" s="8"/>
      <c r="J18" s="12"/>
      <c r="K18" s="12"/>
      <c r="L18" s="12"/>
      <c r="M18" s="12"/>
      <c r="N18" s="12"/>
      <c r="O18" s="13">
        <f t="shared" si="0"/>
        <v>0</v>
      </c>
    </row>
    <row r="19" spans="1:15" ht="21.75" customHeight="1">
      <c r="A19" s="8" t="s">
        <v>5</v>
      </c>
      <c r="B19" s="8" t="s">
        <v>5</v>
      </c>
      <c r="C19" s="12"/>
      <c r="D19" s="12"/>
      <c r="E19" s="12"/>
      <c r="F19" s="12"/>
      <c r="G19" s="12"/>
      <c r="H19" s="12"/>
      <c r="I19" s="8"/>
      <c r="J19" s="12"/>
      <c r="K19" s="12"/>
      <c r="L19" s="12"/>
      <c r="M19" s="12"/>
      <c r="N19" s="12"/>
      <c r="O19" s="13">
        <f t="shared" si="0"/>
        <v>0</v>
      </c>
    </row>
    <row r="20" spans="1:16" ht="21.75" customHeight="1">
      <c r="A20" s="150" t="s">
        <v>1</v>
      </c>
      <c r="B20" s="151"/>
      <c r="C20" s="17">
        <f aca="true" t="shared" si="1" ref="C20:O20">SUM(C10:C19)</f>
        <v>0</v>
      </c>
      <c r="D20" s="17">
        <f t="shared" si="1"/>
        <v>0</v>
      </c>
      <c r="E20" s="17">
        <f t="shared" si="1"/>
        <v>0</v>
      </c>
      <c r="F20" s="17">
        <f t="shared" si="1"/>
        <v>0</v>
      </c>
      <c r="G20" s="17">
        <f t="shared" si="1"/>
        <v>0</v>
      </c>
      <c r="H20" s="17">
        <f t="shared" si="1"/>
        <v>0</v>
      </c>
      <c r="I20" s="17">
        <f t="shared" si="1"/>
        <v>0</v>
      </c>
      <c r="J20" s="17">
        <f t="shared" si="1"/>
        <v>0</v>
      </c>
      <c r="K20" s="20">
        <f t="shared" si="1"/>
        <v>6714600</v>
      </c>
      <c r="L20" s="17">
        <f t="shared" si="1"/>
        <v>0</v>
      </c>
      <c r="M20" s="17">
        <f t="shared" si="1"/>
        <v>0</v>
      </c>
      <c r="N20" s="17">
        <f t="shared" si="1"/>
        <v>0</v>
      </c>
      <c r="O20" s="13">
        <f t="shared" si="1"/>
        <v>6714600</v>
      </c>
      <c r="P20" s="19"/>
    </row>
    <row r="21" spans="2:15" ht="21.7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/>
    </row>
    <row r="22" spans="2:15" ht="21.75" customHeight="1"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3"/>
    </row>
    <row r="23" ht="21.75" customHeight="1">
      <c r="O23" s="23"/>
    </row>
    <row r="24" ht="21.75" customHeight="1">
      <c r="O24" s="19"/>
    </row>
    <row r="29" spans="2:3" ht="21.75" customHeight="1">
      <c r="B29" s="24"/>
      <c r="C29" s="19"/>
    </row>
    <row r="30" spans="2:3" ht="21.75" customHeight="1">
      <c r="B30" s="24"/>
      <c r="C30" s="19"/>
    </row>
  </sheetData>
  <sheetProtection/>
  <mergeCells count="16">
    <mergeCell ref="A20:B20"/>
    <mergeCell ref="G5:G7"/>
    <mergeCell ref="H5:H7"/>
    <mergeCell ref="L5:L7"/>
    <mergeCell ref="M5:M7"/>
    <mergeCell ref="N5:N7"/>
    <mergeCell ref="O5:O8"/>
    <mergeCell ref="B1:N1"/>
    <mergeCell ref="B2:N2"/>
    <mergeCell ref="B3:N3"/>
    <mergeCell ref="A4:A8"/>
    <mergeCell ref="B4:B8"/>
    <mergeCell ref="C4:O4"/>
    <mergeCell ref="C5:C7"/>
    <mergeCell ref="E5:E7"/>
    <mergeCell ref="F5:F7"/>
  </mergeCells>
  <printOptions horizontalCentered="1"/>
  <pageMargins left="0.3937007874015748" right="0" top="0.7874015748031497" bottom="0" header="0" footer="0"/>
  <pageSetup horizontalDpi="600" verticalDpi="600" orientation="landscape" paperSize="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4"/>
  <sheetViews>
    <sheetView view="pageBreakPreview" zoomScaleSheetLayoutView="100" zoomScalePageLayoutView="0" workbookViewId="0" topLeftCell="A1">
      <selection activeCell="D7" sqref="D7"/>
    </sheetView>
  </sheetViews>
  <sheetFormatPr defaultColWidth="9.140625" defaultRowHeight="21.75" customHeight="1"/>
  <cols>
    <col min="1" max="1" width="9.140625" style="42" customWidth="1"/>
    <col min="2" max="2" width="14.421875" style="42" customWidth="1"/>
    <col min="3" max="3" width="17.7109375" style="42" customWidth="1"/>
    <col min="4" max="4" width="22.7109375" style="42" customWidth="1"/>
    <col min="5" max="5" width="21.00390625" style="42" customWidth="1"/>
    <col min="6" max="6" width="15.8515625" style="42" customWidth="1"/>
    <col min="7" max="16384" width="9.140625" style="42" customWidth="1"/>
  </cols>
  <sheetData>
    <row r="1" spans="2:5" ht="21.75" customHeight="1">
      <c r="B1" s="157" t="s">
        <v>6</v>
      </c>
      <c r="C1" s="157"/>
      <c r="D1" s="157"/>
      <c r="E1" s="157"/>
    </row>
    <row r="2" spans="2:5" ht="21.75" customHeight="1">
      <c r="B2" s="157" t="s">
        <v>62</v>
      </c>
      <c r="C2" s="157"/>
      <c r="D2" s="157"/>
      <c r="E2" s="157"/>
    </row>
    <row r="3" spans="2:5" ht="21.75" customHeight="1">
      <c r="B3" s="157" t="s">
        <v>153</v>
      </c>
      <c r="C3" s="157"/>
      <c r="D3" s="157"/>
      <c r="E3" s="157"/>
    </row>
    <row r="4" spans="1:6" ht="21.75" customHeight="1">
      <c r="A4" s="193" t="s">
        <v>104</v>
      </c>
      <c r="B4" s="185" t="s">
        <v>105</v>
      </c>
      <c r="C4" s="197" t="s">
        <v>106</v>
      </c>
      <c r="D4" s="185" t="s">
        <v>0</v>
      </c>
      <c r="E4" s="185" t="s">
        <v>95</v>
      </c>
      <c r="F4" s="195" t="s">
        <v>1</v>
      </c>
    </row>
    <row r="5" spans="1:6" ht="21.75" customHeight="1">
      <c r="A5" s="194"/>
      <c r="B5" s="185"/>
      <c r="C5" s="198"/>
      <c r="D5" s="185"/>
      <c r="E5" s="185"/>
      <c r="F5" s="196"/>
    </row>
    <row r="6" spans="1:6" ht="21.75" customHeight="1">
      <c r="A6" s="71" t="s">
        <v>5</v>
      </c>
      <c r="B6" s="71" t="s">
        <v>107</v>
      </c>
      <c r="C6" s="96" t="s">
        <v>108</v>
      </c>
      <c r="D6" s="72">
        <v>15665702</v>
      </c>
      <c r="E6" s="72">
        <v>13972623.86</v>
      </c>
      <c r="F6" s="73">
        <f>SUM(E6)</f>
        <v>13972623.86</v>
      </c>
    </row>
    <row r="7" spans="1:6" ht="21.75" customHeight="1">
      <c r="A7" s="74"/>
      <c r="B7" s="74"/>
      <c r="C7" s="75"/>
      <c r="D7" s="76"/>
      <c r="E7" s="76"/>
      <c r="F7" s="77"/>
    </row>
    <row r="8" spans="1:6" ht="21.75" customHeight="1">
      <c r="A8" s="74"/>
      <c r="B8" s="74"/>
      <c r="C8" s="74"/>
      <c r="D8" s="76"/>
      <c r="E8" s="76"/>
      <c r="F8" s="77"/>
    </row>
    <row r="9" spans="1:6" ht="21.75" customHeight="1">
      <c r="A9" s="74"/>
      <c r="B9" s="74"/>
      <c r="C9" s="74"/>
      <c r="D9" s="76"/>
      <c r="E9" s="76"/>
      <c r="F9" s="77"/>
    </row>
    <row r="10" spans="1:6" ht="21.75" customHeight="1">
      <c r="A10" s="74"/>
      <c r="B10" s="74"/>
      <c r="C10" s="74"/>
      <c r="D10" s="76"/>
      <c r="E10" s="76"/>
      <c r="F10" s="77"/>
    </row>
    <row r="11" spans="1:6" ht="21.75" customHeight="1">
      <c r="A11" s="74"/>
      <c r="B11" s="74"/>
      <c r="C11" s="74"/>
      <c r="D11" s="76"/>
      <c r="E11" s="76"/>
      <c r="F11" s="77"/>
    </row>
    <row r="12" spans="1:6" ht="21.75" customHeight="1">
      <c r="A12" s="74"/>
      <c r="B12" s="74"/>
      <c r="C12" s="74"/>
      <c r="D12" s="76"/>
      <c r="E12" s="76"/>
      <c r="F12" s="74"/>
    </row>
    <row r="13" spans="1:6" ht="21.75" customHeight="1">
      <c r="A13" s="80"/>
      <c r="B13" s="80"/>
      <c r="C13" s="80"/>
      <c r="D13" s="82"/>
      <c r="E13" s="82"/>
      <c r="F13" s="80"/>
    </row>
    <row r="14" spans="1:6" ht="21.75" customHeight="1">
      <c r="A14" s="158" t="s">
        <v>1</v>
      </c>
      <c r="B14" s="158"/>
      <c r="C14" s="158"/>
      <c r="D14" s="84">
        <f>SUM(D6:D13)</f>
        <v>15665702</v>
      </c>
      <c r="E14" s="84">
        <f>SUM(E6:E13)</f>
        <v>13972623.86</v>
      </c>
      <c r="F14" s="89">
        <f>SUM(F6:F13)</f>
        <v>13972623.86</v>
      </c>
    </row>
  </sheetData>
  <sheetProtection/>
  <mergeCells count="10">
    <mergeCell ref="A4:A5"/>
    <mergeCell ref="F4:F5"/>
    <mergeCell ref="A14:C14"/>
    <mergeCell ref="B1:E1"/>
    <mergeCell ref="B2:E2"/>
    <mergeCell ref="B3:E3"/>
    <mergeCell ref="B4:B5"/>
    <mergeCell ref="D4:D5"/>
    <mergeCell ref="E4:E5"/>
    <mergeCell ref="C4:C5"/>
  </mergeCells>
  <printOptions/>
  <pageMargins left="0.5511811023622047" right="0.1968503937007874" top="0.7874015748031497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"/>
  <sheetViews>
    <sheetView view="pageBreakPreview" zoomScaleSheetLayoutView="100" zoomScalePageLayoutView="0" workbookViewId="0" topLeftCell="A1">
      <selection activeCell="C15" sqref="C15"/>
    </sheetView>
  </sheetViews>
  <sheetFormatPr defaultColWidth="9.140625" defaultRowHeight="21.75" customHeight="1"/>
  <cols>
    <col min="1" max="1" width="9.140625" style="1" customWidth="1"/>
    <col min="2" max="2" width="16.57421875" style="1" customWidth="1"/>
    <col min="3" max="3" width="11.8515625" style="1" customWidth="1"/>
    <col min="4" max="4" width="9.7109375" style="1" customWidth="1"/>
    <col min="5" max="5" width="12.28125" style="1" bestFit="1" customWidth="1"/>
    <col min="6" max="6" width="11.28125" style="1" bestFit="1" customWidth="1"/>
    <col min="7" max="7" width="10.7109375" style="1" customWidth="1"/>
    <col min="8" max="8" width="11.8515625" style="1" customWidth="1"/>
    <col min="9" max="9" width="11.57421875" style="1" customWidth="1"/>
    <col min="10" max="10" width="12.140625" style="1" customWidth="1"/>
    <col min="11" max="11" width="10.28125" style="1" bestFit="1" customWidth="1"/>
    <col min="12" max="13" width="10.00390625" style="1" customWidth="1"/>
    <col min="14" max="14" width="12.140625" style="1" customWidth="1"/>
    <col min="15" max="15" width="12.28125" style="1" bestFit="1" customWidth="1"/>
    <col min="16" max="16" width="10.57421875" style="1" bestFit="1" customWidth="1"/>
    <col min="17" max="16384" width="9.140625" style="1" customWidth="1"/>
  </cols>
  <sheetData>
    <row r="1" spans="2:14" ht="21.75" customHeight="1">
      <c r="B1" s="157" t="s">
        <v>6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2:14" ht="21.75" customHeight="1">
      <c r="B2" s="157" t="s">
        <v>133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2:14" ht="21.75" customHeight="1">
      <c r="B3" s="157" t="s">
        <v>143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5" ht="21.75" customHeight="1">
      <c r="A4" s="148" t="s">
        <v>104</v>
      </c>
      <c r="B4" s="149" t="s">
        <v>105</v>
      </c>
      <c r="C4" s="158" t="s">
        <v>126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21.75" customHeight="1">
      <c r="A5" s="148"/>
      <c r="B5" s="149"/>
      <c r="C5" s="149" t="s">
        <v>33</v>
      </c>
      <c r="D5" s="4" t="s">
        <v>7</v>
      </c>
      <c r="E5" s="154" t="s">
        <v>10</v>
      </c>
      <c r="F5" s="154" t="s">
        <v>11</v>
      </c>
      <c r="G5" s="154" t="s">
        <v>34</v>
      </c>
      <c r="H5" s="154" t="s">
        <v>22</v>
      </c>
      <c r="I5" s="4" t="s">
        <v>13</v>
      </c>
      <c r="J5" s="4" t="s">
        <v>15</v>
      </c>
      <c r="K5" s="4" t="s">
        <v>18</v>
      </c>
      <c r="L5" s="149" t="s">
        <v>19</v>
      </c>
      <c r="M5" s="149" t="s">
        <v>20</v>
      </c>
      <c r="N5" s="149" t="s">
        <v>5</v>
      </c>
      <c r="O5" s="148" t="s">
        <v>1</v>
      </c>
    </row>
    <row r="6" spans="1:15" ht="21.75" customHeight="1">
      <c r="A6" s="148"/>
      <c r="B6" s="149"/>
      <c r="C6" s="153"/>
      <c r="D6" s="6" t="s">
        <v>8</v>
      </c>
      <c r="E6" s="155"/>
      <c r="F6" s="155"/>
      <c r="G6" s="155"/>
      <c r="H6" s="155"/>
      <c r="I6" s="6" t="s">
        <v>14</v>
      </c>
      <c r="J6" s="6" t="s">
        <v>16</v>
      </c>
      <c r="K6" s="6" t="s">
        <v>23</v>
      </c>
      <c r="L6" s="149"/>
      <c r="M6" s="149"/>
      <c r="N6" s="149"/>
      <c r="O6" s="148"/>
    </row>
    <row r="7" spans="1:15" ht="21.75" customHeight="1">
      <c r="A7" s="148"/>
      <c r="B7" s="149"/>
      <c r="C7" s="153"/>
      <c r="D7" s="7" t="s">
        <v>9</v>
      </c>
      <c r="E7" s="156"/>
      <c r="F7" s="156"/>
      <c r="G7" s="156"/>
      <c r="H7" s="156"/>
      <c r="I7" s="7" t="s">
        <v>12</v>
      </c>
      <c r="J7" s="7" t="s">
        <v>17</v>
      </c>
      <c r="K7" s="7" t="s">
        <v>24</v>
      </c>
      <c r="L7" s="149"/>
      <c r="M7" s="149"/>
      <c r="N7" s="149"/>
      <c r="O7" s="148"/>
    </row>
    <row r="8" spans="1:15" ht="21.75" customHeight="1">
      <c r="A8" s="148"/>
      <c r="B8" s="149"/>
      <c r="C8" s="5" t="s">
        <v>66</v>
      </c>
      <c r="D8" s="5" t="s">
        <v>39</v>
      </c>
      <c r="E8" s="5" t="s">
        <v>40</v>
      </c>
      <c r="F8" s="5" t="s">
        <v>41</v>
      </c>
      <c r="G8" s="5" t="s">
        <v>42</v>
      </c>
      <c r="H8" s="5" t="s">
        <v>43</v>
      </c>
      <c r="I8" s="5" t="s">
        <v>44</v>
      </c>
      <c r="J8" s="5" t="s">
        <v>45</v>
      </c>
      <c r="K8" s="5" t="s">
        <v>46</v>
      </c>
      <c r="L8" s="5" t="s">
        <v>47</v>
      </c>
      <c r="M8" s="5" t="s">
        <v>48</v>
      </c>
      <c r="N8" s="5" t="s">
        <v>49</v>
      </c>
      <c r="O8" s="148"/>
    </row>
    <row r="9" spans="1:15" ht="21.75" customHeight="1">
      <c r="A9" s="8"/>
      <c r="B9" s="9" t="s">
        <v>4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0"/>
    </row>
    <row r="10" spans="1:15" ht="21.75" customHeight="1">
      <c r="A10" s="8" t="s">
        <v>114</v>
      </c>
      <c r="B10" s="8" t="s">
        <v>96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>
        <f>SUM(C10:N10)</f>
        <v>0</v>
      </c>
    </row>
    <row r="11" spans="1:15" ht="21.75" customHeight="1">
      <c r="A11" s="8"/>
      <c r="B11" s="8" t="s">
        <v>127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>
        <f aca="true" t="shared" si="0" ref="O11:O19">SUM(C11:N11)</f>
        <v>0</v>
      </c>
    </row>
    <row r="12" spans="1:15" ht="21.75" customHeight="1">
      <c r="A12" s="8" t="s">
        <v>115</v>
      </c>
      <c r="B12" s="8" t="s">
        <v>121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>
        <f t="shared" si="0"/>
        <v>0</v>
      </c>
    </row>
    <row r="13" spans="1:15" ht="21.75" customHeight="1">
      <c r="A13" s="8"/>
      <c r="B13" s="14" t="s">
        <v>125</v>
      </c>
      <c r="C13" s="12"/>
      <c r="D13" s="12"/>
      <c r="E13" s="12"/>
      <c r="F13" s="12"/>
      <c r="G13" s="12"/>
      <c r="H13" s="12"/>
      <c r="I13" s="8"/>
      <c r="J13" s="12"/>
      <c r="K13" s="12"/>
      <c r="L13" s="12"/>
      <c r="M13" s="12"/>
      <c r="N13" s="12"/>
      <c r="O13" s="13">
        <f t="shared" si="0"/>
        <v>0</v>
      </c>
    </row>
    <row r="14" spans="1:15" s="16" customFormat="1" ht="21.75" customHeight="1">
      <c r="A14" s="14"/>
      <c r="B14" s="8" t="s">
        <v>128</v>
      </c>
      <c r="C14" s="15"/>
      <c r="D14" s="15"/>
      <c r="E14" s="15"/>
      <c r="F14" s="15"/>
      <c r="G14" s="15"/>
      <c r="H14" s="15"/>
      <c r="I14" s="14"/>
      <c r="J14" s="15"/>
      <c r="K14" s="15"/>
      <c r="L14" s="15"/>
      <c r="M14" s="15"/>
      <c r="N14" s="15"/>
      <c r="O14" s="13">
        <f t="shared" si="0"/>
        <v>0</v>
      </c>
    </row>
    <row r="15" spans="1:15" ht="21.75" customHeight="1">
      <c r="A15" s="8"/>
      <c r="B15" s="8" t="s">
        <v>97</v>
      </c>
      <c r="C15" s="12"/>
      <c r="D15" s="12"/>
      <c r="E15" s="12"/>
      <c r="F15" s="12"/>
      <c r="G15" s="12"/>
      <c r="H15" s="12"/>
      <c r="I15" s="8"/>
      <c r="J15" s="12"/>
      <c r="K15" s="12"/>
      <c r="L15" s="12"/>
      <c r="M15" s="12"/>
      <c r="N15" s="12"/>
      <c r="O15" s="13">
        <f t="shared" si="0"/>
        <v>0</v>
      </c>
    </row>
    <row r="16" spans="1:15" ht="21.75" customHeight="1">
      <c r="A16" s="8" t="s">
        <v>116</v>
      </c>
      <c r="B16" s="8" t="s">
        <v>100</v>
      </c>
      <c r="C16" s="12"/>
      <c r="D16" s="12"/>
      <c r="E16" s="17"/>
      <c r="F16" s="12"/>
      <c r="G16" s="12"/>
      <c r="H16" s="12"/>
      <c r="I16" s="12"/>
      <c r="J16" s="12"/>
      <c r="K16" s="12"/>
      <c r="L16" s="12"/>
      <c r="M16" s="12"/>
      <c r="N16" s="12"/>
      <c r="O16" s="13">
        <f t="shared" si="0"/>
        <v>0</v>
      </c>
    </row>
    <row r="17" spans="1:16" ht="21.75" customHeight="1">
      <c r="A17" s="8"/>
      <c r="B17" s="8" t="s">
        <v>124</v>
      </c>
      <c r="C17" s="12"/>
      <c r="D17" s="12"/>
      <c r="E17" s="17"/>
      <c r="F17" s="12"/>
      <c r="G17" s="12"/>
      <c r="H17" s="12"/>
      <c r="I17" s="12"/>
      <c r="J17" s="12"/>
      <c r="K17" s="18"/>
      <c r="L17" s="12"/>
      <c r="M17" s="12"/>
      <c r="N17" s="12"/>
      <c r="O17" s="13">
        <f t="shared" si="0"/>
        <v>0</v>
      </c>
      <c r="P17" s="19"/>
    </row>
    <row r="18" spans="1:15" ht="21.75" customHeight="1">
      <c r="A18" s="8" t="s">
        <v>117</v>
      </c>
      <c r="B18" s="8" t="s">
        <v>98</v>
      </c>
      <c r="C18" s="12"/>
      <c r="D18" s="12"/>
      <c r="E18" s="12"/>
      <c r="F18" s="12"/>
      <c r="G18" s="12"/>
      <c r="H18" s="12"/>
      <c r="I18" s="8"/>
      <c r="J18" s="12"/>
      <c r="K18" s="12"/>
      <c r="L18" s="12"/>
      <c r="M18" s="12"/>
      <c r="N18" s="12"/>
      <c r="O18" s="13">
        <f t="shared" si="0"/>
        <v>0</v>
      </c>
    </row>
    <row r="19" spans="1:15" ht="21.75" customHeight="1">
      <c r="A19" s="8" t="s">
        <v>5</v>
      </c>
      <c r="B19" s="8" t="s">
        <v>5</v>
      </c>
      <c r="C19" s="12"/>
      <c r="D19" s="12"/>
      <c r="E19" s="12"/>
      <c r="F19" s="12"/>
      <c r="G19" s="12"/>
      <c r="H19" s="12"/>
      <c r="I19" s="8"/>
      <c r="J19" s="12"/>
      <c r="K19" s="12"/>
      <c r="L19" s="12"/>
      <c r="M19" s="12"/>
      <c r="N19" s="12"/>
      <c r="O19" s="13">
        <f t="shared" si="0"/>
        <v>0</v>
      </c>
    </row>
    <row r="20" spans="1:16" ht="21.75" customHeight="1">
      <c r="A20" s="150" t="s">
        <v>1</v>
      </c>
      <c r="B20" s="151"/>
      <c r="C20" s="17">
        <f aca="true" t="shared" si="1" ref="C20:O20">SUM(C10:C19)</f>
        <v>0</v>
      </c>
      <c r="D20" s="17">
        <f t="shared" si="1"/>
        <v>0</v>
      </c>
      <c r="E20" s="17">
        <f t="shared" si="1"/>
        <v>0</v>
      </c>
      <c r="F20" s="17">
        <f t="shared" si="1"/>
        <v>0</v>
      </c>
      <c r="G20" s="17">
        <f t="shared" si="1"/>
        <v>0</v>
      </c>
      <c r="H20" s="17">
        <f t="shared" si="1"/>
        <v>0</v>
      </c>
      <c r="I20" s="17">
        <f t="shared" si="1"/>
        <v>0</v>
      </c>
      <c r="J20" s="17">
        <f t="shared" si="1"/>
        <v>0</v>
      </c>
      <c r="K20" s="20">
        <f t="shared" si="1"/>
        <v>0</v>
      </c>
      <c r="L20" s="17">
        <f t="shared" si="1"/>
        <v>0</v>
      </c>
      <c r="M20" s="17">
        <f t="shared" si="1"/>
        <v>0</v>
      </c>
      <c r="N20" s="17">
        <f t="shared" si="1"/>
        <v>0</v>
      </c>
      <c r="O20" s="13">
        <f t="shared" si="1"/>
        <v>0</v>
      </c>
      <c r="P20" s="19"/>
    </row>
    <row r="21" spans="2:15" ht="21.7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/>
    </row>
    <row r="22" spans="2:15" ht="21.75" customHeight="1"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3"/>
    </row>
    <row r="23" ht="21.75" customHeight="1">
      <c r="O23" s="23"/>
    </row>
    <row r="24" ht="21.75" customHeight="1">
      <c r="O24" s="19"/>
    </row>
    <row r="29" spans="2:3" ht="21.75" customHeight="1">
      <c r="B29" s="24"/>
      <c r="C29" s="19"/>
    </row>
    <row r="30" spans="2:3" ht="21.75" customHeight="1">
      <c r="B30" s="24"/>
      <c r="C30" s="19"/>
    </row>
  </sheetData>
  <sheetProtection/>
  <mergeCells count="16">
    <mergeCell ref="H5:H7"/>
    <mergeCell ref="L5:L7"/>
    <mergeCell ref="M5:M7"/>
    <mergeCell ref="N5:N7"/>
    <mergeCell ref="O5:O8"/>
    <mergeCell ref="A20:B20"/>
    <mergeCell ref="B1:N1"/>
    <mergeCell ref="B2:N2"/>
    <mergeCell ref="B3:N3"/>
    <mergeCell ref="A4:A8"/>
    <mergeCell ref="B4:B8"/>
    <mergeCell ref="C4:O4"/>
    <mergeCell ref="C5:C7"/>
    <mergeCell ref="E5:E7"/>
    <mergeCell ref="F5:F7"/>
    <mergeCell ref="G5:G7"/>
  </mergeCells>
  <printOptions horizontalCentered="1"/>
  <pageMargins left="0.3937007874015748" right="0" top="0.7874015748031497" bottom="0" header="0" footer="0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"/>
  <sheetViews>
    <sheetView view="pageBreakPreview" zoomScaleSheetLayoutView="100" zoomScalePageLayoutView="0" workbookViewId="0" topLeftCell="A1">
      <selection activeCell="F12" sqref="F12"/>
    </sheetView>
  </sheetViews>
  <sheetFormatPr defaultColWidth="9.140625" defaultRowHeight="21.75" customHeight="1"/>
  <cols>
    <col min="1" max="1" width="9.140625" style="1" customWidth="1"/>
    <col min="2" max="2" width="16.57421875" style="1" customWidth="1"/>
    <col min="3" max="3" width="11.8515625" style="1" customWidth="1"/>
    <col min="4" max="4" width="9.7109375" style="1" customWidth="1"/>
    <col min="5" max="5" width="12.28125" style="1" bestFit="1" customWidth="1"/>
    <col min="6" max="6" width="11.28125" style="1" bestFit="1" customWidth="1"/>
    <col min="7" max="7" width="10.7109375" style="1" customWidth="1"/>
    <col min="8" max="8" width="11.8515625" style="1" customWidth="1"/>
    <col min="9" max="9" width="11.57421875" style="1" customWidth="1"/>
    <col min="10" max="10" width="12.140625" style="1" customWidth="1"/>
    <col min="11" max="11" width="10.28125" style="1" bestFit="1" customWidth="1"/>
    <col min="12" max="13" width="10.00390625" style="1" customWidth="1"/>
    <col min="14" max="14" width="12.140625" style="1" customWidth="1"/>
    <col min="15" max="15" width="12.28125" style="1" bestFit="1" customWidth="1"/>
    <col min="16" max="16" width="10.57421875" style="1" bestFit="1" customWidth="1"/>
    <col min="17" max="16384" width="9.140625" style="1" customWidth="1"/>
  </cols>
  <sheetData>
    <row r="1" spans="2:14" ht="21.75" customHeight="1">
      <c r="B1" s="157" t="s">
        <v>6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2:14" ht="21.75" customHeight="1">
      <c r="B2" s="157" t="s">
        <v>134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2:14" ht="21.75" customHeight="1">
      <c r="B3" s="157" t="s">
        <v>143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5" ht="21.75" customHeight="1">
      <c r="A4" s="148" t="s">
        <v>104</v>
      </c>
      <c r="B4" s="149" t="s">
        <v>105</v>
      </c>
      <c r="C4" s="158" t="s">
        <v>126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21.75" customHeight="1">
      <c r="A5" s="148"/>
      <c r="B5" s="149"/>
      <c r="C5" s="149" t="s">
        <v>33</v>
      </c>
      <c r="D5" s="4" t="s">
        <v>7</v>
      </c>
      <c r="E5" s="154" t="s">
        <v>10</v>
      </c>
      <c r="F5" s="154" t="s">
        <v>11</v>
      </c>
      <c r="G5" s="154" t="s">
        <v>34</v>
      </c>
      <c r="H5" s="154" t="s">
        <v>22</v>
      </c>
      <c r="I5" s="4" t="s">
        <v>13</v>
      </c>
      <c r="J5" s="4" t="s">
        <v>15</v>
      </c>
      <c r="K5" s="4" t="s">
        <v>18</v>
      </c>
      <c r="L5" s="149" t="s">
        <v>19</v>
      </c>
      <c r="M5" s="149" t="s">
        <v>20</v>
      </c>
      <c r="N5" s="149" t="s">
        <v>5</v>
      </c>
      <c r="O5" s="148" t="s">
        <v>1</v>
      </c>
    </row>
    <row r="6" spans="1:15" ht="21.75" customHeight="1">
      <c r="A6" s="148"/>
      <c r="B6" s="149"/>
      <c r="C6" s="153"/>
      <c r="D6" s="6" t="s">
        <v>8</v>
      </c>
      <c r="E6" s="155"/>
      <c r="F6" s="155"/>
      <c r="G6" s="155"/>
      <c r="H6" s="155"/>
      <c r="I6" s="6" t="s">
        <v>14</v>
      </c>
      <c r="J6" s="6" t="s">
        <v>16</v>
      </c>
      <c r="K6" s="6" t="s">
        <v>23</v>
      </c>
      <c r="L6" s="149"/>
      <c r="M6" s="149"/>
      <c r="N6" s="149"/>
      <c r="O6" s="148"/>
    </row>
    <row r="7" spans="1:15" ht="21.75" customHeight="1">
      <c r="A7" s="148"/>
      <c r="B7" s="149"/>
      <c r="C7" s="153"/>
      <c r="D7" s="7" t="s">
        <v>9</v>
      </c>
      <c r="E7" s="156"/>
      <c r="F7" s="156"/>
      <c r="G7" s="156"/>
      <c r="H7" s="156"/>
      <c r="I7" s="7" t="s">
        <v>12</v>
      </c>
      <c r="J7" s="7" t="s">
        <v>17</v>
      </c>
      <c r="K7" s="7" t="s">
        <v>24</v>
      </c>
      <c r="L7" s="149"/>
      <c r="M7" s="149"/>
      <c r="N7" s="149"/>
      <c r="O7" s="148"/>
    </row>
    <row r="8" spans="1:15" ht="21.75" customHeight="1">
      <c r="A8" s="148"/>
      <c r="B8" s="149"/>
      <c r="C8" s="5" t="s">
        <v>66</v>
      </c>
      <c r="D8" s="5" t="s">
        <v>39</v>
      </c>
      <c r="E8" s="5" t="s">
        <v>40</v>
      </c>
      <c r="F8" s="5" t="s">
        <v>41</v>
      </c>
      <c r="G8" s="5" t="s">
        <v>42</v>
      </c>
      <c r="H8" s="5" t="s">
        <v>43</v>
      </c>
      <c r="I8" s="5" t="s">
        <v>44</v>
      </c>
      <c r="J8" s="5" t="s">
        <v>45</v>
      </c>
      <c r="K8" s="5" t="s">
        <v>46</v>
      </c>
      <c r="L8" s="5" t="s">
        <v>47</v>
      </c>
      <c r="M8" s="5" t="s">
        <v>48</v>
      </c>
      <c r="N8" s="5" t="s">
        <v>49</v>
      </c>
      <c r="O8" s="148"/>
    </row>
    <row r="9" spans="1:15" ht="21.75" customHeight="1">
      <c r="A9" s="8"/>
      <c r="B9" s="9" t="s">
        <v>4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0"/>
    </row>
    <row r="10" spans="1:15" ht="21.75" customHeight="1">
      <c r="A10" s="8" t="s">
        <v>114</v>
      </c>
      <c r="B10" s="8" t="s">
        <v>96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>
        <f>SUM(C10:N10)</f>
        <v>0</v>
      </c>
    </row>
    <row r="11" spans="1:15" ht="21.75" customHeight="1">
      <c r="A11" s="8"/>
      <c r="B11" s="8" t="s">
        <v>127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>
        <f aca="true" t="shared" si="0" ref="O11:O19">SUM(C11:N11)</f>
        <v>0</v>
      </c>
    </row>
    <row r="12" spans="1:15" ht="21.75" customHeight="1">
      <c r="A12" s="8" t="s">
        <v>115</v>
      </c>
      <c r="B12" s="8" t="s">
        <v>121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>
        <f t="shared" si="0"/>
        <v>0</v>
      </c>
    </row>
    <row r="13" spans="1:15" ht="21.75" customHeight="1">
      <c r="A13" s="8"/>
      <c r="B13" s="14" t="s">
        <v>125</v>
      </c>
      <c r="C13" s="12"/>
      <c r="D13" s="12"/>
      <c r="E13" s="12"/>
      <c r="F13" s="12"/>
      <c r="G13" s="12"/>
      <c r="H13" s="12"/>
      <c r="I13" s="8"/>
      <c r="J13" s="12"/>
      <c r="K13" s="12"/>
      <c r="L13" s="12"/>
      <c r="M13" s="12"/>
      <c r="N13" s="12"/>
      <c r="O13" s="13">
        <f t="shared" si="0"/>
        <v>0</v>
      </c>
    </row>
    <row r="14" spans="1:15" s="16" customFormat="1" ht="21.75" customHeight="1">
      <c r="A14" s="14"/>
      <c r="B14" s="8" t="s">
        <v>128</v>
      </c>
      <c r="C14" s="15"/>
      <c r="D14" s="15"/>
      <c r="E14" s="15"/>
      <c r="F14" s="15"/>
      <c r="G14" s="15"/>
      <c r="H14" s="15"/>
      <c r="I14" s="14"/>
      <c r="J14" s="15"/>
      <c r="K14" s="15"/>
      <c r="L14" s="15"/>
      <c r="M14" s="15"/>
      <c r="N14" s="15"/>
      <c r="O14" s="13">
        <f t="shared" si="0"/>
        <v>0</v>
      </c>
    </row>
    <row r="15" spans="1:15" ht="21.75" customHeight="1">
      <c r="A15" s="8"/>
      <c r="B15" s="8" t="s">
        <v>97</v>
      </c>
      <c r="C15" s="12"/>
      <c r="D15" s="12"/>
      <c r="E15" s="12"/>
      <c r="F15" s="12"/>
      <c r="G15" s="12"/>
      <c r="H15" s="12"/>
      <c r="I15" s="8"/>
      <c r="J15" s="12"/>
      <c r="K15" s="12"/>
      <c r="L15" s="12"/>
      <c r="M15" s="12"/>
      <c r="N15" s="12"/>
      <c r="O15" s="13">
        <f t="shared" si="0"/>
        <v>0</v>
      </c>
    </row>
    <row r="16" spans="1:15" ht="21.75" customHeight="1">
      <c r="A16" s="8" t="s">
        <v>116</v>
      </c>
      <c r="B16" s="8" t="s">
        <v>100</v>
      </c>
      <c r="C16" s="12"/>
      <c r="D16" s="12"/>
      <c r="E16" s="17"/>
      <c r="F16" s="12"/>
      <c r="G16" s="12"/>
      <c r="H16" s="12"/>
      <c r="I16" s="12"/>
      <c r="J16" s="12"/>
      <c r="K16" s="12"/>
      <c r="L16" s="12"/>
      <c r="M16" s="12"/>
      <c r="N16" s="12"/>
      <c r="O16" s="13">
        <f t="shared" si="0"/>
        <v>0</v>
      </c>
    </row>
    <row r="17" spans="1:16" ht="21.75" customHeight="1">
      <c r="A17" s="8"/>
      <c r="B17" s="8" t="s">
        <v>124</v>
      </c>
      <c r="C17" s="12"/>
      <c r="D17" s="12"/>
      <c r="E17" s="17"/>
      <c r="F17" s="12"/>
      <c r="G17" s="12"/>
      <c r="H17" s="12"/>
      <c r="I17" s="12"/>
      <c r="J17" s="12"/>
      <c r="K17" s="18"/>
      <c r="L17" s="12"/>
      <c r="M17" s="12"/>
      <c r="N17" s="12"/>
      <c r="O17" s="13">
        <f t="shared" si="0"/>
        <v>0</v>
      </c>
      <c r="P17" s="19"/>
    </row>
    <row r="18" spans="1:15" ht="21.75" customHeight="1">
      <c r="A18" s="8" t="s">
        <v>117</v>
      </c>
      <c r="B18" s="8" t="s">
        <v>98</v>
      </c>
      <c r="C18" s="12"/>
      <c r="D18" s="12"/>
      <c r="E18" s="12"/>
      <c r="F18" s="12"/>
      <c r="G18" s="12"/>
      <c r="H18" s="12"/>
      <c r="I18" s="8"/>
      <c r="J18" s="12"/>
      <c r="K18" s="12"/>
      <c r="L18" s="12"/>
      <c r="M18" s="12"/>
      <c r="N18" s="12"/>
      <c r="O18" s="13">
        <f t="shared" si="0"/>
        <v>0</v>
      </c>
    </row>
    <row r="19" spans="1:15" ht="21.75" customHeight="1">
      <c r="A19" s="8" t="s">
        <v>5</v>
      </c>
      <c r="B19" s="8" t="s">
        <v>5</v>
      </c>
      <c r="C19" s="12"/>
      <c r="D19" s="12"/>
      <c r="E19" s="12"/>
      <c r="F19" s="12"/>
      <c r="G19" s="12"/>
      <c r="H19" s="12"/>
      <c r="I19" s="8"/>
      <c r="J19" s="12"/>
      <c r="K19" s="12"/>
      <c r="L19" s="12"/>
      <c r="M19" s="12"/>
      <c r="N19" s="12"/>
      <c r="O19" s="13">
        <f t="shared" si="0"/>
        <v>0</v>
      </c>
    </row>
    <row r="20" spans="1:16" ht="21.75" customHeight="1">
      <c r="A20" s="150" t="s">
        <v>1</v>
      </c>
      <c r="B20" s="151"/>
      <c r="C20" s="17">
        <f aca="true" t="shared" si="1" ref="C20:O20">SUM(C10:C19)</f>
        <v>0</v>
      </c>
      <c r="D20" s="17">
        <f t="shared" si="1"/>
        <v>0</v>
      </c>
      <c r="E20" s="17">
        <f t="shared" si="1"/>
        <v>0</v>
      </c>
      <c r="F20" s="17">
        <f t="shared" si="1"/>
        <v>0</v>
      </c>
      <c r="G20" s="17">
        <f t="shared" si="1"/>
        <v>0</v>
      </c>
      <c r="H20" s="17">
        <f t="shared" si="1"/>
        <v>0</v>
      </c>
      <c r="I20" s="17">
        <f t="shared" si="1"/>
        <v>0</v>
      </c>
      <c r="J20" s="17">
        <f t="shared" si="1"/>
        <v>0</v>
      </c>
      <c r="K20" s="20">
        <f t="shared" si="1"/>
        <v>0</v>
      </c>
      <c r="L20" s="17">
        <f t="shared" si="1"/>
        <v>0</v>
      </c>
      <c r="M20" s="17">
        <f t="shared" si="1"/>
        <v>0</v>
      </c>
      <c r="N20" s="17">
        <f t="shared" si="1"/>
        <v>0</v>
      </c>
      <c r="O20" s="13">
        <f t="shared" si="1"/>
        <v>0</v>
      </c>
      <c r="P20" s="19"/>
    </row>
    <row r="21" spans="2:15" ht="21.7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/>
    </row>
    <row r="22" spans="2:15" ht="21.75" customHeight="1"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3"/>
    </row>
    <row r="23" ht="21.75" customHeight="1">
      <c r="O23" s="23"/>
    </row>
    <row r="24" ht="21.75" customHeight="1">
      <c r="O24" s="19"/>
    </row>
    <row r="29" spans="2:3" ht="21.75" customHeight="1">
      <c r="B29" s="24"/>
      <c r="C29" s="19"/>
    </row>
    <row r="30" spans="2:3" ht="21.75" customHeight="1">
      <c r="B30" s="24"/>
      <c r="C30" s="19"/>
    </row>
  </sheetData>
  <sheetProtection/>
  <mergeCells count="16">
    <mergeCell ref="H5:H7"/>
    <mergeCell ref="L5:L7"/>
    <mergeCell ref="M5:M7"/>
    <mergeCell ref="N5:N7"/>
    <mergeCell ref="O5:O8"/>
    <mergeCell ref="A20:B20"/>
    <mergeCell ref="B1:N1"/>
    <mergeCell ref="B2:N2"/>
    <mergeCell ref="B3:N3"/>
    <mergeCell ref="A4:A8"/>
    <mergeCell ref="B4:B8"/>
    <mergeCell ref="C4:O4"/>
    <mergeCell ref="C5:C7"/>
    <mergeCell ref="E5:E7"/>
    <mergeCell ref="F5:F7"/>
    <mergeCell ref="G5:G7"/>
  </mergeCells>
  <printOptions horizontalCentered="1"/>
  <pageMargins left="0.3937007874015748" right="0" top="0.7874015748031497" bottom="0" header="0" footer="0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7"/>
  <sheetViews>
    <sheetView tabSelected="1" view="pageBreakPreview" zoomScale="120" zoomScaleSheetLayoutView="120" zoomScalePageLayoutView="0" workbookViewId="0" topLeftCell="A1">
      <pane xSplit="2" ySplit="3" topLeftCell="N4" activePane="bottomRight" state="frozen"/>
      <selection pane="topLeft" activeCell="R11" sqref="R11"/>
      <selection pane="topRight" activeCell="R11" sqref="R11"/>
      <selection pane="bottomLeft" activeCell="R11" sqref="R11"/>
      <selection pane="bottomRight" activeCell="N11" sqref="N11"/>
    </sheetView>
  </sheetViews>
  <sheetFormatPr defaultColWidth="9.140625" defaultRowHeight="21.75"/>
  <cols>
    <col min="1" max="1" width="23.421875" style="1" customWidth="1"/>
    <col min="2" max="2" width="12.421875" style="1" customWidth="1"/>
    <col min="3" max="3" width="10.57421875" style="1" hidden="1" customWidth="1"/>
    <col min="4" max="13" width="12.421875" style="1" hidden="1" customWidth="1"/>
    <col min="14" max="15" width="12.421875" style="41" customWidth="1"/>
    <col min="16" max="16" width="12.140625" style="1" customWidth="1"/>
    <col min="17" max="17" width="9.57421875" style="1" customWidth="1"/>
    <col min="18" max="18" width="11.00390625" style="1" customWidth="1"/>
    <col min="19" max="19" width="9.140625" style="1" customWidth="1"/>
    <col min="20" max="20" width="9.8515625" style="1" customWidth="1"/>
    <col min="21" max="21" width="11.00390625" style="1" customWidth="1"/>
    <col min="22" max="22" width="10.57421875" style="1" bestFit="1" customWidth="1"/>
    <col min="23" max="23" width="10.8515625" style="1" customWidth="1"/>
    <col min="24" max="24" width="8.57421875" style="1" customWidth="1"/>
    <col min="25" max="25" width="10.140625" style="1" customWidth="1"/>
    <col min="26" max="26" width="12.140625" style="1" customWidth="1"/>
    <col min="27" max="27" width="12.8515625" style="1" customWidth="1"/>
    <col min="28" max="28" width="10.57421875" style="1" bestFit="1" customWidth="1"/>
    <col min="29" max="16384" width="9.140625" style="1" customWidth="1"/>
  </cols>
  <sheetData>
    <row r="1" spans="1:26" ht="23.25">
      <c r="A1" s="157" t="s">
        <v>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</row>
    <row r="2" spans="1:26" ht="23.25">
      <c r="A2" s="157" t="s">
        <v>36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</row>
    <row r="3" spans="1:26" ht="23.25">
      <c r="A3" s="157" t="s">
        <v>144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</row>
    <row r="4" spans="1:26" ht="18" customHeight="1">
      <c r="A4" s="154" t="s">
        <v>2</v>
      </c>
      <c r="B4" s="154" t="s">
        <v>0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163" t="s">
        <v>139</v>
      </c>
      <c r="O4" s="159" t="s">
        <v>1</v>
      </c>
      <c r="P4" s="154" t="s">
        <v>33</v>
      </c>
      <c r="Q4" s="4" t="s">
        <v>7</v>
      </c>
      <c r="R4" s="149" t="s">
        <v>10</v>
      </c>
      <c r="S4" s="149" t="s">
        <v>11</v>
      </c>
      <c r="T4" s="149" t="s">
        <v>138</v>
      </c>
      <c r="U4" s="149" t="s">
        <v>22</v>
      </c>
      <c r="V4" s="4" t="s">
        <v>15</v>
      </c>
      <c r="W4" s="4" t="s">
        <v>18</v>
      </c>
      <c r="X4" s="149" t="s">
        <v>19</v>
      </c>
      <c r="Y4" s="149" t="s">
        <v>20</v>
      </c>
      <c r="Z4" s="149" t="s">
        <v>5</v>
      </c>
    </row>
    <row r="5" spans="1:26" ht="21.75" customHeight="1">
      <c r="A5" s="155"/>
      <c r="B5" s="15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64"/>
      <c r="O5" s="160"/>
      <c r="P5" s="162"/>
      <c r="Q5" s="6" t="s">
        <v>8</v>
      </c>
      <c r="R5" s="149"/>
      <c r="S5" s="149"/>
      <c r="T5" s="149"/>
      <c r="U5" s="149"/>
      <c r="V5" s="6" t="s">
        <v>16</v>
      </c>
      <c r="W5" s="6" t="s">
        <v>23</v>
      </c>
      <c r="X5" s="149"/>
      <c r="Y5" s="149"/>
      <c r="Z5" s="149"/>
    </row>
    <row r="6" spans="1:26" ht="21.75" customHeight="1">
      <c r="A6" s="155"/>
      <c r="B6" s="155"/>
      <c r="C6" s="99">
        <v>110</v>
      </c>
      <c r="D6" s="99">
        <v>120</v>
      </c>
      <c r="E6" s="99">
        <v>210</v>
      </c>
      <c r="F6" s="99">
        <v>220</v>
      </c>
      <c r="G6" s="99">
        <v>230</v>
      </c>
      <c r="H6" s="99">
        <v>240</v>
      </c>
      <c r="I6" s="99">
        <v>260</v>
      </c>
      <c r="J6" s="99">
        <v>310</v>
      </c>
      <c r="K6" s="99">
        <v>320</v>
      </c>
      <c r="L6" s="99">
        <v>330</v>
      </c>
      <c r="M6" s="99">
        <v>410</v>
      </c>
      <c r="N6" s="164"/>
      <c r="O6" s="160"/>
      <c r="P6" s="162"/>
      <c r="Q6" s="6" t="s">
        <v>9</v>
      </c>
      <c r="R6" s="154"/>
      <c r="S6" s="154"/>
      <c r="T6" s="154"/>
      <c r="U6" s="154"/>
      <c r="V6" s="6" t="s">
        <v>17</v>
      </c>
      <c r="W6" s="6" t="s">
        <v>24</v>
      </c>
      <c r="X6" s="154"/>
      <c r="Y6" s="154"/>
      <c r="Z6" s="154"/>
    </row>
    <row r="7" spans="1:26" ht="21.75" customHeight="1">
      <c r="A7" s="156"/>
      <c r="B7" s="15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165"/>
      <c r="O7" s="161"/>
      <c r="P7" s="27" t="s">
        <v>38</v>
      </c>
      <c r="Q7" s="27" t="s">
        <v>39</v>
      </c>
      <c r="R7" s="27" t="s">
        <v>40</v>
      </c>
      <c r="S7" s="27" t="s">
        <v>41</v>
      </c>
      <c r="T7" s="27" t="s">
        <v>42</v>
      </c>
      <c r="U7" s="27" t="s">
        <v>43</v>
      </c>
      <c r="V7" s="27" t="s">
        <v>45</v>
      </c>
      <c r="W7" s="27" t="s">
        <v>46</v>
      </c>
      <c r="X7" s="27" t="s">
        <v>47</v>
      </c>
      <c r="Y7" s="27" t="s">
        <v>48</v>
      </c>
      <c r="Z7" s="27" t="s">
        <v>49</v>
      </c>
    </row>
    <row r="8" spans="1:27" ht="18">
      <c r="A8" s="28" t="s">
        <v>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30">
        <f aca="true" t="shared" si="0" ref="N8:N18">SUM(P8:Z8)</f>
        <v>0</v>
      </c>
      <c r="O8" s="30"/>
      <c r="P8" s="29"/>
      <c r="Q8" s="29"/>
      <c r="R8" s="29"/>
      <c r="S8" s="29"/>
      <c r="T8" s="29"/>
      <c r="U8" s="29"/>
      <c r="V8" s="29"/>
      <c r="W8" s="30"/>
      <c r="X8" s="30"/>
      <c r="Y8" s="30"/>
      <c r="Z8" s="29"/>
      <c r="AA8" s="31"/>
    </row>
    <row r="9" spans="1:27" ht="18">
      <c r="A9" s="24" t="s">
        <v>96</v>
      </c>
      <c r="B9" s="32">
        <f>SUM(C9:M9)</f>
        <v>2624640</v>
      </c>
      <c r="C9" s="30">
        <v>2624640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>
        <f>SUM(P9:Z9)</f>
        <v>2624640</v>
      </c>
      <c r="O9" s="30">
        <f>SUM(N9)</f>
        <v>2624640</v>
      </c>
      <c r="P9" s="32">
        <v>2624640</v>
      </c>
      <c r="Q9" s="32"/>
      <c r="R9" s="32"/>
      <c r="S9" s="32"/>
      <c r="T9" s="32"/>
      <c r="U9" s="32"/>
      <c r="V9" s="32"/>
      <c r="W9" s="32"/>
      <c r="X9" s="32"/>
      <c r="Y9" s="32"/>
      <c r="Z9" s="32"/>
      <c r="AA9" s="23"/>
    </row>
    <row r="10" spans="1:27" ht="18">
      <c r="A10" s="24" t="s">
        <v>127</v>
      </c>
      <c r="B10" s="32">
        <f aca="true" t="shared" si="1" ref="B10:B18">SUM(C10:M10)</f>
        <v>11684560</v>
      </c>
      <c r="C10" s="30">
        <v>5359040</v>
      </c>
      <c r="D10" s="30">
        <v>223500</v>
      </c>
      <c r="E10" s="30">
        <v>3155080</v>
      </c>
      <c r="F10" s="30">
        <v>202670</v>
      </c>
      <c r="G10" s="30">
        <v>895650</v>
      </c>
      <c r="H10" s="30">
        <v>1178660</v>
      </c>
      <c r="I10" s="30"/>
      <c r="J10" s="30"/>
      <c r="K10" s="30"/>
      <c r="L10" s="30">
        <v>669960</v>
      </c>
      <c r="M10" s="30"/>
      <c r="N10" s="30">
        <f t="shared" si="0"/>
        <v>9899453</v>
      </c>
      <c r="O10" s="30">
        <f aca="true" t="shared" si="2" ref="O10:O18">SUM(N10)</f>
        <v>9899453</v>
      </c>
      <c r="P10" s="32">
        <v>5058204</v>
      </c>
      <c r="Q10" s="32">
        <v>219000</v>
      </c>
      <c r="R10" s="32">
        <v>2432554</v>
      </c>
      <c r="S10" s="32">
        <v>120480</v>
      </c>
      <c r="T10" s="32">
        <v>612060</v>
      </c>
      <c r="U10" s="32">
        <v>787195</v>
      </c>
      <c r="V10" s="32"/>
      <c r="W10" s="32"/>
      <c r="X10" s="32"/>
      <c r="Y10" s="32">
        <v>669960</v>
      </c>
      <c r="Z10" s="32"/>
      <c r="AA10" s="23"/>
    </row>
    <row r="11" spans="1:27" ht="18">
      <c r="A11" s="24" t="s">
        <v>121</v>
      </c>
      <c r="B11" s="32">
        <f t="shared" si="1"/>
        <v>221000</v>
      </c>
      <c r="C11" s="30">
        <v>105000</v>
      </c>
      <c r="D11" s="30">
        <v>5000</v>
      </c>
      <c r="E11" s="30">
        <v>50000</v>
      </c>
      <c r="F11" s="30"/>
      <c r="G11" s="30">
        <v>41000</v>
      </c>
      <c r="H11" s="30">
        <v>20000</v>
      </c>
      <c r="I11" s="30"/>
      <c r="J11" s="30"/>
      <c r="K11" s="30"/>
      <c r="L11" s="30"/>
      <c r="M11" s="30"/>
      <c r="N11" s="30">
        <f t="shared" si="0"/>
        <v>55050</v>
      </c>
      <c r="O11" s="30">
        <f t="shared" si="2"/>
        <v>55050</v>
      </c>
      <c r="P11" s="32">
        <v>8750</v>
      </c>
      <c r="Q11" s="32"/>
      <c r="R11" s="32">
        <v>31300</v>
      </c>
      <c r="S11" s="32"/>
      <c r="T11" s="32">
        <v>15000</v>
      </c>
      <c r="U11" s="32"/>
      <c r="V11" s="32"/>
      <c r="W11" s="32"/>
      <c r="X11" s="32"/>
      <c r="Y11" s="32"/>
      <c r="Z11" s="32"/>
      <c r="AA11" s="23"/>
    </row>
    <row r="12" spans="1:27" ht="18">
      <c r="A12" s="33" t="s">
        <v>122</v>
      </c>
      <c r="B12" s="32">
        <f t="shared" si="1"/>
        <v>4308200</v>
      </c>
      <c r="C12" s="30">
        <v>1463000</v>
      </c>
      <c r="D12" s="30">
        <v>215000</v>
      </c>
      <c r="E12" s="30">
        <v>927200</v>
      </c>
      <c r="F12" s="30">
        <v>450000</v>
      </c>
      <c r="G12" s="30">
        <v>140000</v>
      </c>
      <c r="H12" s="30">
        <v>470000</v>
      </c>
      <c r="I12" s="30">
        <v>500000</v>
      </c>
      <c r="J12" s="30"/>
      <c r="K12" s="30">
        <v>10000</v>
      </c>
      <c r="L12" s="30">
        <v>133000</v>
      </c>
      <c r="M12" s="30"/>
      <c r="N12" s="30">
        <f t="shared" si="0"/>
        <v>3199997.33</v>
      </c>
      <c r="O12" s="30">
        <f t="shared" si="2"/>
        <v>3199997.33</v>
      </c>
      <c r="P12" s="32">
        <v>777055.13</v>
      </c>
      <c r="Q12" s="32">
        <v>132110</v>
      </c>
      <c r="R12" s="32">
        <v>902350</v>
      </c>
      <c r="S12" s="32">
        <v>430151.56</v>
      </c>
      <c r="T12" s="32">
        <v>133410</v>
      </c>
      <c r="U12" s="32">
        <v>231220.64</v>
      </c>
      <c r="V12" s="32">
        <v>499700</v>
      </c>
      <c r="W12" s="32"/>
      <c r="X12" s="32">
        <v>9000</v>
      </c>
      <c r="Y12" s="32">
        <v>85000</v>
      </c>
      <c r="Z12" s="32"/>
      <c r="AA12" s="23"/>
    </row>
    <row r="13" spans="1:27" ht="18">
      <c r="A13" s="24" t="s">
        <v>123</v>
      </c>
      <c r="B13" s="32">
        <f t="shared" si="1"/>
        <v>3097598</v>
      </c>
      <c r="C13" s="30">
        <v>412200</v>
      </c>
      <c r="D13" s="30">
        <v>205000</v>
      </c>
      <c r="E13" s="30">
        <v>1824698</v>
      </c>
      <c r="F13" s="30">
        <v>120700</v>
      </c>
      <c r="G13" s="30">
        <v>40000</v>
      </c>
      <c r="H13" s="30">
        <v>395000</v>
      </c>
      <c r="I13" s="30"/>
      <c r="J13" s="30"/>
      <c r="K13" s="30"/>
      <c r="L13" s="30">
        <v>100000</v>
      </c>
      <c r="M13" s="30"/>
      <c r="N13" s="30">
        <f t="shared" si="0"/>
        <v>2471534.8</v>
      </c>
      <c r="O13" s="30">
        <f t="shared" si="2"/>
        <v>2471534.8</v>
      </c>
      <c r="P13" s="32">
        <v>325181</v>
      </c>
      <c r="Q13" s="34">
        <v>32060</v>
      </c>
      <c r="R13" s="32">
        <v>1652661.8</v>
      </c>
      <c r="S13" s="32">
        <v>65715</v>
      </c>
      <c r="T13" s="32">
        <v>34879</v>
      </c>
      <c r="U13" s="32">
        <v>301038</v>
      </c>
      <c r="V13" s="32"/>
      <c r="W13" s="34"/>
      <c r="X13" s="34"/>
      <c r="Y13" s="34">
        <v>60000</v>
      </c>
      <c r="Z13" s="34"/>
      <c r="AA13" s="23"/>
    </row>
    <row r="14" spans="1:27" ht="18">
      <c r="A14" s="24" t="s">
        <v>97</v>
      </c>
      <c r="B14" s="32">
        <f t="shared" si="1"/>
        <v>445000</v>
      </c>
      <c r="C14" s="30">
        <v>395000</v>
      </c>
      <c r="D14" s="30"/>
      <c r="E14" s="30">
        <v>50000</v>
      </c>
      <c r="F14" s="30"/>
      <c r="G14" s="30"/>
      <c r="H14" s="30"/>
      <c r="I14" s="30"/>
      <c r="J14" s="30"/>
      <c r="K14" s="30"/>
      <c r="L14" s="30"/>
      <c r="M14" s="30"/>
      <c r="N14" s="30">
        <f t="shared" si="0"/>
        <v>371280.84</v>
      </c>
      <c r="O14" s="30">
        <f t="shared" si="2"/>
        <v>371280.84</v>
      </c>
      <c r="P14" s="32">
        <v>336698.51</v>
      </c>
      <c r="Q14" s="32"/>
      <c r="R14" s="32">
        <v>34582.33</v>
      </c>
      <c r="S14" s="32"/>
      <c r="T14" s="32"/>
      <c r="U14" s="32"/>
      <c r="V14" s="32"/>
      <c r="W14" s="32"/>
      <c r="X14" s="32"/>
      <c r="Y14" s="32"/>
      <c r="Z14" s="32"/>
      <c r="AA14" s="23"/>
    </row>
    <row r="15" spans="1:27" ht="18">
      <c r="A15" s="24" t="s">
        <v>100</v>
      </c>
      <c r="B15" s="32">
        <f t="shared" si="1"/>
        <v>129800</v>
      </c>
      <c r="C15" s="30">
        <v>35800</v>
      </c>
      <c r="D15" s="30"/>
      <c r="E15" s="30">
        <v>60700</v>
      </c>
      <c r="F15" s="30">
        <v>33300</v>
      </c>
      <c r="G15" s="30"/>
      <c r="H15" s="30"/>
      <c r="I15" s="30"/>
      <c r="J15" s="30"/>
      <c r="K15" s="30"/>
      <c r="L15" s="30"/>
      <c r="M15" s="30"/>
      <c r="N15" s="30">
        <f>SUM(P15:Z15)</f>
        <v>109100</v>
      </c>
      <c r="O15" s="30">
        <f t="shared" si="2"/>
        <v>109100</v>
      </c>
      <c r="P15" s="32">
        <v>35600</v>
      </c>
      <c r="Q15" s="32"/>
      <c r="R15" s="32">
        <v>60200</v>
      </c>
      <c r="S15" s="32">
        <v>13300</v>
      </c>
      <c r="T15" s="32"/>
      <c r="U15" s="32"/>
      <c r="V15" s="32"/>
      <c r="W15" s="32"/>
      <c r="X15" s="32"/>
      <c r="Y15" s="32"/>
      <c r="Z15" s="32"/>
      <c r="AA15" s="23"/>
    </row>
    <row r="16" spans="1:28" ht="18">
      <c r="A16" s="35" t="s">
        <v>132</v>
      </c>
      <c r="B16" s="32">
        <f t="shared" si="1"/>
        <v>3079500</v>
      </c>
      <c r="C16" s="30"/>
      <c r="D16" s="30"/>
      <c r="E16" s="30"/>
      <c r="F16" s="30"/>
      <c r="G16" s="30"/>
      <c r="H16" s="30">
        <v>79500</v>
      </c>
      <c r="I16" s="30"/>
      <c r="J16" s="30">
        <v>3000000</v>
      </c>
      <c r="K16" s="30"/>
      <c r="L16" s="30"/>
      <c r="M16" s="30"/>
      <c r="N16" s="30">
        <f>SUM(P16:Z16)</f>
        <v>3079500</v>
      </c>
      <c r="O16" s="30">
        <f t="shared" si="2"/>
        <v>3079500</v>
      </c>
      <c r="P16" s="32"/>
      <c r="Q16" s="32"/>
      <c r="R16" s="32"/>
      <c r="S16" s="32"/>
      <c r="T16" s="32"/>
      <c r="U16" s="32">
        <v>79500</v>
      </c>
      <c r="V16" s="32"/>
      <c r="W16" s="32">
        <v>3000000</v>
      </c>
      <c r="X16" s="32"/>
      <c r="Y16" s="32"/>
      <c r="Z16" s="32"/>
      <c r="AA16" s="23"/>
      <c r="AB16" s="19"/>
    </row>
    <row r="17" spans="1:27" ht="18">
      <c r="A17" s="24" t="s">
        <v>98</v>
      </c>
      <c r="B17" s="32">
        <f t="shared" si="1"/>
        <v>3744000</v>
      </c>
      <c r="C17" s="30">
        <v>15000</v>
      </c>
      <c r="D17" s="30">
        <v>35000</v>
      </c>
      <c r="E17" s="30">
        <v>3304000</v>
      </c>
      <c r="F17" s="30">
        <v>240000</v>
      </c>
      <c r="G17" s="30"/>
      <c r="H17" s="30"/>
      <c r="I17" s="30">
        <v>150000</v>
      </c>
      <c r="J17" s="30"/>
      <c r="K17" s="30"/>
      <c r="L17" s="30"/>
      <c r="M17" s="30"/>
      <c r="N17" s="30">
        <f t="shared" si="0"/>
        <v>3669480</v>
      </c>
      <c r="O17" s="30">
        <f t="shared" si="2"/>
        <v>3669480</v>
      </c>
      <c r="P17" s="32"/>
      <c r="Q17" s="32">
        <v>35000</v>
      </c>
      <c r="R17" s="32">
        <v>3284480</v>
      </c>
      <c r="S17" s="32">
        <v>240000</v>
      </c>
      <c r="T17" s="32"/>
      <c r="U17" s="32"/>
      <c r="V17" s="32">
        <v>110000</v>
      </c>
      <c r="W17" s="32"/>
      <c r="X17" s="32"/>
      <c r="Y17" s="32"/>
      <c r="Z17" s="32"/>
      <c r="AA17" s="23"/>
    </row>
    <row r="18" spans="1:27" ht="18.75" thickBot="1">
      <c r="A18" s="35" t="s">
        <v>5</v>
      </c>
      <c r="B18" s="101">
        <f t="shared" si="1"/>
        <v>15665702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>
        <v>15665702</v>
      </c>
      <c r="N18" s="102">
        <f t="shared" si="0"/>
        <v>13972623.86</v>
      </c>
      <c r="O18" s="102">
        <f t="shared" si="2"/>
        <v>13972623.86</v>
      </c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>
        <v>13972623.86</v>
      </c>
      <c r="AA18" s="23"/>
    </row>
    <row r="19" spans="1:28" ht="18.75" thickBot="1">
      <c r="A19" s="107" t="s">
        <v>155</v>
      </c>
      <c r="B19" s="108">
        <f aca="true" t="shared" si="3" ref="B19:M19">SUM(B9:B18)</f>
        <v>45000000</v>
      </c>
      <c r="C19" s="108">
        <f t="shared" si="3"/>
        <v>10409680</v>
      </c>
      <c r="D19" s="108">
        <f t="shared" si="3"/>
        <v>683500</v>
      </c>
      <c r="E19" s="108">
        <f t="shared" si="3"/>
        <v>9371678</v>
      </c>
      <c r="F19" s="108">
        <f t="shared" si="3"/>
        <v>1046670</v>
      </c>
      <c r="G19" s="108">
        <f t="shared" si="3"/>
        <v>1116650</v>
      </c>
      <c r="H19" s="108">
        <f t="shared" si="3"/>
        <v>2143160</v>
      </c>
      <c r="I19" s="108">
        <f t="shared" si="3"/>
        <v>650000</v>
      </c>
      <c r="J19" s="108">
        <f t="shared" si="3"/>
        <v>3000000</v>
      </c>
      <c r="K19" s="108">
        <f t="shared" si="3"/>
        <v>10000</v>
      </c>
      <c r="L19" s="108">
        <f t="shared" si="3"/>
        <v>902960</v>
      </c>
      <c r="M19" s="108">
        <f t="shared" si="3"/>
        <v>15665702</v>
      </c>
      <c r="N19" s="108">
        <f>SUM(N8:N18)</f>
        <v>39452659.83</v>
      </c>
      <c r="O19" s="108">
        <f aca="true" t="shared" si="4" ref="O19:Z19">SUM(O9:O18)</f>
        <v>39452659.83</v>
      </c>
      <c r="P19" s="108">
        <f t="shared" si="4"/>
        <v>9166128.64</v>
      </c>
      <c r="Q19" s="108">
        <f t="shared" si="4"/>
        <v>418170</v>
      </c>
      <c r="R19" s="108">
        <f t="shared" si="4"/>
        <v>8398128.129999999</v>
      </c>
      <c r="S19" s="108">
        <f t="shared" si="4"/>
        <v>869646.56</v>
      </c>
      <c r="T19" s="108">
        <f t="shared" si="4"/>
        <v>795349</v>
      </c>
      <c r="U19" s="108">
        <f t="shared" si="4"/>
        <v>1398953.6400000001</v>
      </c>
      <c r="V19" s="108">
        <f t="shared" si="4"/>
        <v>609700</v>
      </c>
      <c r="W19" s="108">
        <f t="shared" si="4"/>
        <v>3000000</v>
      </c>
      <c r="X19" s="108">
        <f t="shared" si="4"/>
        <v>9000</v>
      </c>
      <c r="Y19" s="108">
        <f t="shared" si="4"/>
        <v>814960</v>
      </c>
      <c r="Z19" s="108">
        <f t="shared" si="4"/>
        <v>13972623.86</v>
      </c>
      <c r="AA19" s="23">
        <f>SUM(P19:Z19)</f>
        <v>39452659.83</v>
      </c>
      <c r="AB19" s="19"/>
    </row>
    <row r="20" spans="1:27" ht="18">
      <c r="A20" s="103" t="s">
        <v>21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5"/>
      <c r="O20" s="105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6"/>
      <c r="AA20" s="23"/>
    </row>
    <row r="21" spans="1:27" ht="18">
      <c r="A21" s="36" t="s">
        <v>28</v>
      </c>
      <c r="B21" s="30">
        <v>170287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>
        <f>127534.1+51473.5+37416.4+4590</f>
        <v>221014</v>
      </c>
      <c r="O21" s="30">
        <f>SUM(N21)</f>
        <v>221014</v>
      </c>
      <c r="P21" s="97"/>
      <c r="Q21" s="97"/>
      <c r="R21" s="29"/>
      <c r="S21" s="29"/>
      <c r="T21" s="29"/>
      <c r="U21" s="29"/>
      <c r="V21" s="29"/>
      <c r="W21" s="29"/>
      <c r="X21" s="29"/>
      <c r="Y21" s="29"/>
      <c r="Z21" s="29"/>
      <c r="AA21" s="19"/>
    </row>
    <row r="22" spans="1:27" ht="18">
      <c r="A22" s="38" t="s">
        <v>37</v>
      </c>
      <c r="B22" s="32">
        <v>148400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>
        <f>6885+1377+2667.5+3401+133680+560+9225+79027+97980+2000+600+645</f>
        <v>338047.5</v>
      </c>
      <c r="O22" s="30">
        <f aca="true" t="shared" si="5" ref="O22:O27">SUM(N22)</f>
        <v>338047.5</v>
      </c>
      <c r="P22" s="37"/>
      <c r="Q22" s="37"/>
      <c r="R22" s="24"/>
      <c r="S22" s="24"/>
      <c r="T22" s="24"/>
      <c r="U22" s="24"/>
      <c r="V22" s="24"/>
      <c r="W22" s="24"/>
      <c r="X22" s="24"/>
      <c r="Y22" s="24"/>
      <c r="Z22" s="24"/>
      <c r="AA22" s="19"/>
    </row>
    <row r="23" spans="1:26" ht="18">
      <c r="A23" s="36" t="s">
        <v>35</v>
      </c>
      <c r="B23" s="32">
        <v>300600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>
        <f>600+309184.14</f>
        <v>309784.14</v>
      </c>
      <c r="O23" s="30">
        <f t="shared" si="5"/>
        <v>309784.14</v>
      </c>
      <c r="P23" s="37"/>
      <c r="Q23" s="37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8">
      <c r="A24" s="36" t="s">
        <v>29</v>
      </c>
      <c r="B24" s="32">
        <v>110000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>
        <v>137718</v>
      </c>
      <c r="O24" s="30">
        <f t="shared" si="5"/>
        <v>137718</v>
      </c>
      <c r="P24" s="37"/>
      <c r="Q24" s="37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8">
      <c r="A25" s="36" t="s">
        <v>30</v>
      </c>
      <c r="B25" s="32">
        <v>57300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>
        <f>34000+288+44+108510</f>
        <v>142842</v>
      </c>
      <c r="O25" s="30">
        <f t="shared" si="5"/>
        <v>142842</v>
      </c>
      <c r="P25" s="37"/>
      <c r="Q25" s="37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8">
      <c r="A26" s="36" t="s">
        <v>31</v>
      </c>
      <c r="B26" s="32">
        <v>17805000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>
        <f>331517.86+9620438.68+3401075.27+85433.9+6822074.89+69595.81+53163.99+552247</f>
        <v>20935547.399999995</v>
      </c>
      <c r="O26" s="30">
        <f t="shared" si="5"/>
        <v>20935547.399999995</v>
      </c>
      <c r="P26" s="37"/>
      <c r="Q26" s="37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8">
      <c r="A27" s="36" t="s">
        <v>32</v>
      </c>
      <c r="B27" s="32">
        <v>26408413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>
        <v>26645006</v>
      </c>
      <c r="O27" s="30">
        <f t="shared" si="5"/>
        <v>26645006</v>
      </c>
      <c r="P27" s="37"/>
      <c r="Q27" s="37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8">
      <c r="A28" s="11" t="s">
        <v>3</v>
      </c>
      <c r="B28" s="17">
        <f>SUM(B21:B27)</f>
        <v>45000000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>
        <f>SUM(N21:N27)</f>
        <v>48729959.03999999</v>
      </c>
      <c r="O28" s="17">
        <f>SUM(O21:O27)</f>
        <v>48729959.03999999</v>
      </c>
      <c r="P28" s="12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16" ht="18.75" thickBot="1">
      <c r="A29" s="1" t="s">
        <v>27</v>
      </c>
      <c r="N29" s="110"/>
      <c r="O29" s="39">
        <f>SUM(O28-O19)</f>
        <v>9277299.209999993</v>
      </c>
      <c r="P29" s="19"/>
    </row>
    <row r="30" spans="2:15" ht="18.75" thickTop="1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2"/>
      <c r="O30" s="22"/>
    </row>
    <row r="31" spans="2:15" ht="18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2"/>
      <c r="O31" s="22"/>
    </row>
    <row r="32" spans="2:15" ht="18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40"/>
      <c r="O32" s="40"/>
    </row>
    <row r="33" spans="2:15" ht="18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40"/>
      <c r="O33" s="40"/>
    </row>
    <row r="34" spans="2:13" ht="18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2:13" ht="18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2:13" ht="18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2:13" ht="18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</sheetData>
  <sheetProtection/>
  <mergeCells count="15">
    <mergeCell ref="N4:N7"/>
    <mergeCell ref="U4:U6"/>
    <mergeCell ref="X4:X6"/>
    <mergeCell ref="S4:S6"/>
    <mergeCell ref="T4:T6"/>
    <mergeCell ref="A1:Z1"/>
    <mergeCell ref="A2:Z2"/>
    <mergeCell ref="A3:Z3"/>
    <mergeCell ref="O4:O7"/>
    <mergeCell ref="Y4:Y6"/>
    <mergeCell ref="Z4:Z6"/>
    <mergeCell ref="P4:P6"/>
    <mergeCell ref="R4:R6"/>
    <mergeCell ref="A4:A7"/>
    <mergeCell ref="B4:B7"/>
  </mergeCells>
  <printOptions horizontalCentered="1"/>
  <pageMargins left="0.537401575" right="0" top="0.143700787" bottom="0" header="0" footer="0"/>
  <pageSetup horizontalDpi="600" verticalDpi="600" orientation="landscape" paperSize="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C37"/>
  <sheetViews>
    <sheetView view="pageBreakPreview" zoomScale="120" zoomScaleSheetLayoutView="120" zoomScalePageLayoutView="0" workbookViewId="0" topLeftCell="A1">
      <pane xSplit="2" ySplit="3" topLeftCell="P4" activePane="bottomRight" state="frozen"/>
      <selection pane="topLeft" activeCell="R11" sqref="R11"/>
      <selection pane="topRight" activeCell="R11" sqref="R11"/>
      <selection pane="bottomLeft" activeCell="R11" sqref="R11"/>
      <selection pane="bottomRight" activeCell="R10" sqref="R10"/>
    </sheetView>
  </sheetViews>
  <sheetFormatPr defaultColWidth="9.140625" defaultRowHeight="21.75"/>
  <cols>
    <col min="1" max="1" width="20.7109375" style="1" customWidth="1"/>
    <col min="2" max="2" width="12.421875" style="1" customWidth="1"/>
    <col min="3" max="3" width="10.57421875" style="1" hidden="1" customWidth="1"/>
    <col min="4" max="13" width="12.421875" style="1" hidden="1" customWidth="1"/>
    <col min="14" max="14" width="11.7109375" style="41" customWidth="1"/>
    <col min="15" max="15" width="10.421875" style="41" customWidth="1"/>
    <col min="16" max="16" width="11.421875" style="41" customWidth="1"/>
    <col min="17" max="17" width="10.57421875" style="1" customWidth="1"/>
    <col min="18" max="18" width="9.57421875" style="1" customWidth="1"/>
    <col min="19" max="19" width="10.8515625" style="1" customWidth="1"/>
    <col min="20" max="20" width="9.140625" style="1" customWidth="1"/>
    <col min="21" max="21" width="9.8515625" style="1" customWidth="1"/>
    <col min="22" max="22" width="11.00390625" style="1" customWidth="1"/>
    <col min="23" max="23" width="10.57421875" style="1" bestFit="1" customWidth="1"/>
    <col min="24" max="24" width="10.57421875" style="1" customWidth="1"/>
    <col min="25" max="25" width="8.00390625" style="1" customWidth="1"/>
    <col min="26" max="26" width="10.140625" style="1" customWidth="1"/>
    <col min="27" max="27" width="11.140625" style="1" customWidth="1"/>
    <col min="28" max="28" width="12.8515625" style="1" customWidth="1"/>
    <col min="29" max="29" width="10.57421875" style="1" bestFit="1" customWidth="1"/>
    <col min="30" max="16384" width="9.140625" style="1" customWidth="1"/>
  </cols>
  <sheetData>
    <row r="1" spans="1:27" ht="23.25">
      <c r="A1" s="157" t="s">
        <v>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</row>
    <row r="2" spans="1:27" ht="23.25">
      <c r="A2" s="157" t="s">
        <v>140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</row>
    <row r="3" spans="1:27" ht="23.25">
      <c r="A3" s="157" t="s">
        <v>144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</row>
    <row r="4" spans="1:27" ht="18" customHeight="1">
      <c r="A4" s="154" t="s">
        <v>2</v>
      </c>
      <c r="B4" s="154" t="s">
        <v>0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163" t="s">
        <v>139</v>
      </c>
      <c r="O4" s="163" t="s">
        <v>157</v>
      </c>
      <c r="P4" s="159" t="s">
        <v>1</v>
      </c>
      <c r="Q4" s="154" t="s">
        <v>33</v>
      </c>
      <c r="R4" s="4" t="s">
        <v>7</v>
      </c>
      <c r="S4" s="149" t="s">
        <v>10</v>
      </c>
      <c r="T4" s="149" t="s">
        <v>11</v>
      </c>
      <c r="U4" s="149" t="s">
        <v>138</v>
      </c>
      <c r="V4" s="149" t="s">
        <v>22</v>
      </c>
      <c r="W4" s="4" t="s">
        <v>15</v>
      </c>
      <c r="X4" s="4" t="s">
        <v>18</v>
      </c>
      <c r="Y4" s="149" t="s">
        <v>19</v>
      </c>
      <c r="Z4" s="149" t="s">
        <v>20</v>
      </c>
      <c r="AA4" s="149" t="s">
        <v>5</v>
      </c>
    </row>
    <row r="5" spans="1:27" ht="21.75" customHeight="1">
      <c r="A5" s="155"/>
      <c r="B5" s="15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64"/>
      <c r="O5" s="164"/>
      <c r="P5" s="160"/>
      <c r="Q5" s="162"/>
      <c r="R5" s="6" t="s">
        <v>8</v>
      </c>
      <c r="S5" s="149"/>
      <c r="T5" s="149"/>
      <c r="U5" s="149"/>
      <c r="V5" s="149"/>
      <c r="W5" s="6" t="s">
        <v>16</v>
      </c>
      <c r="X5" s="6" t="s">
        <v>23</v>
      </c>
      <c r="Y5" s="149"/>
      <c r="Z5" s="149"/>
      <c r="AA5" s="149"/>
    </row>
    <row r="6" spans="1:27" ht="21.75" customHeight="1">
      <c r="A6" s="155"/>
      <c r="B6" s="155"/>
      <c r="C6" s="99">
        <v>110</v>
      </c>
      <c r="D6" s="99">
        <v>120</v>
      </c>
      <c r="E6" s="99">
        <v>210</v>
      </c>
      <c r="F6" s="99">
        <v>220</v>
      </c>
      <c r="G6" s="99">
        <v>230</v>
      </c>
      <c r="H6" s="99">
        <v>240</v>
      </c>
      <c r="I6" s="99">
        <v>260</v>
      </c>
      <c r="J6" s="99">
        <v>310</v>
      </c>
      <c r="K6" s="99">
        <v>320</v>
      </c>
      <c r="L6" s="99">
        <v>330</v>
      </c>
      <c r="M6" s="99">
        <v>410</v>
      </c>
      <c r="N6" s="164"/>
      <c r="O6" s="164"/>
      <c r="P6" s="160"/>
      <c r="Q6" s="162"/>
      <c r="R6" s="6" t="s">
        <v>9</v>
      </c>
      <c r="S6" s="154"/>
      <c r="T6" s="154"/>
      <c r="U6" s="154"/>
      <c r="V6" s="154"/>
      <c r="W6" s="6" t="s">
        <v>17</v>
      </c>
      <c r="X6" s="6" t="s">
        <v>24</v>
      </c>
      <c r="Y6" s="154"/>
      <c r="Z6" s="154"/>
      <c r="AA6" s="154"/>
    </row>
    <row r="7" spans="1:27" ht="21.75" customHeight="1">
      <c r="A7" s="156"/>
      <c r="B7" s="15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165"/>
      <c r="O7" s="165"/>
      <c r="P7" s="161"/>
      <c r="Q7" s="27" t="s">
        <v>38</v>
      </c>
      <c r="R7" s="27" t="s">
        <v>39</v>
      </c>
      <c r="S7" s="27" t="s">
        <v>40</v>
      </c>
      <c r="T7" s="27" t="s">
        <v>41</v>
      </c>
      <c r="U7" s="27" t="s">
        <v>42</v>
      </c>
      <c r="V7" s="27" t="s">
        <v>43</v>
      </c>
      <c r="W7" s="27" t="s">
        <v>45</v>
      </c>
      <c r="X7" s="27" t="s">
        <v>46</v>
      </c>
      <c r="Y7" s="27" t="s">
        <v>47</v>
      </c>
      <c r="Z7" s="27" t="s">
        <v>48</v>
      </c>
      <c r="AA7" s="27" t="s">
        <v>49</v>
      </c>
    </row>
    <row r="8" spans="1:28" ht="18">
      <c r="A8" s="28" t="s">
        <v>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30">
        <f aca="true" t="shared" si="0" ref="N8:N18">SUM(Q8:AA8)</f>
        <v>0</v>
      </c>
      <c r="O8" s="30"/>
      <c r="P8" s="30"/>
      <c r="Q8" s="29"/>
      <c r="R8" s="29"/>
      <c r="S8" s="29"/>
      <c r="T8" s="29"/>
      <c r="U8" s="29"/>
      <c r="V8" s="29"/>
      <c r="W8" s="29"/>
      <c r="X8" s="30"/>
      <c r="Y8" s="30"/>
      <c r="Z8" s="30"/>
      <c r="AA8" s="29"/>
      <c r="AB8" s="31"/>
    </row>
    <row r="9" spans="1:28" ht="18">
      <c r="A9" s="24" t="s">
        <v>96</v>
      </c>
      <c r="B9" s="32">
        <f>SUM(C9:M9)</f>
        <v>2624640</v>
      </c>
      <c r="C9" s="30">
        <v>2624640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>
        <f>SUM(Q9:AA9)</f>
        <v>2624640</v>
      </c>
      <c r="O9" s="30"/>
      <c r="P9" s="30">
        <f>SUM(N9)</f>
        <v>2624640</v>
      </c>
      <c r="Q9" s="32">
        <v>2624640</v>
      </c>
      <c r="R9" s="32"/>
      <c r="S9" s="32"/>
      <c r="T9" s="32"/>
      <c r="U9" s="32"/>
      <c r="V9" s="32"/>
      <c r="W9" s="32"/>
      <c r="X9" s="32"/>
      <c r="Y9" s="32"/>
      <c r="Z9" s="32"/>
      <c r="AA9" s="32"/>
      <c r="AB9" s="23"/>
    </row>
    <row r="10" spans="1:28" ht="18">
      <c r="A10" s="24" t="s">
        <v>127</v>
      </c>
      <c r="B10" s="32">
        <f aca="true" t="shared" si="1" ref="B10:B18">SUM(C10:M10)</f>
        <v>11684560</v>
      </c>
      <c r="C10" s="30">
        <v>5359040</v>
      </c>
      <c r="D10" s="30">
        <v>223500</v>
      </c>
      <c r="E10" s="30">
        <v>3155080</v>
      </c>
      <c r="F10" s="30">
        <v>202670</v>
      </c>
      <c r="G10" s="30">
        <v>895650</v>
      </c>
      <c r="H10" s="30">
        <v>1178660</v>
      </c>
      <c r="I10" s="30"/>
      <c r="J10" s="30"/>
      <c r="K10" s="30"/>
      <c r="L10" s="30">
        <v>669960</v>
      </c>
      <c r="M10" s="30"/>
      <c r="N10" s="30">
        <f t="shared" si="0"/>
        <v>9899453</v>
      </c>
      <c r="O10" s="30"/>
      <c r="P10" s="30">
        <f aca="true" t="shared" si="2" ref="P10:P18">SUM(N10)</f>
        <v>9899453</v>
      </c>
      <c r="Q10" s="32">
        <v>5058204</v>
      </c>
      <c r="R10" s="32">
        <v>219000</v>
      </c>
      <c r="S10" s="32">
        <v>2432554</v>
      </c>
      <c r="T10" s="32">
        <v>120480</v>
      </c>
      <c r="U10" s="32">
        <v>612060</v>
      </c>
      <c r="V10" s="32">
        <v>787195</v>
      </c>
      <c r="W10" s="32"/>
      <c r="X10" s="32"/>
      <c r="Y10" s="32"/>
      <c r="Z10" s="32">
        <v>669960</v>
      </c>
      <c r="AA10" s="32"/>
      <c r="AB10" s="23"/>
    </row>
    <row r="11" spans="1:28" ht="18">
      <c r="A11" s="24" t="s">
        <v>121</v>
      </c>
      <c r="B11" s="32">
        <f t="shared" si="1"/>
        <v>221000</v>
      </c>
      <c r="C11" s="30">
        <v>105000</v>
      </c>
      <c r="D11" s="30">
        <v>5000</v>
      </c>
      <c r="E11" s="30">
        <v>50000</v>
      </c>
      <c r="F11" s="30"/>
      <c r="G11" s="30">
        <v>41000</v>
      </c>
      <c r="H11" s="30">
        <v>20000</v>
      </c>
      <c r="I11" s="30"/>
      <c r="J11" s="30"/>
      <c r="K11" s="30"/>
      <c r="L11" s="30"/>
      <c r="M11" s="30"/>
      <c r="N11" s="30">
        <f t="shared" si="0"/>
        <v>55050</v>
      </c>
      <c r="O11" s="30"/>
      <c r="P11" s="30">
        <f t="shared" si="2"/>
        <v>55050</v>
      </c>
      <c r="Q11" s="32">
        <v>8750</v>
      </c>
      <c r="R11" s="32"/>
      <c r="S11" s="32">
        <v>31300</v>
      </c>
      <c r="T11" s="32"/>
      <c r="U11" s="32">
        <v>15000</v>
      </c>
      <c r="V11" s="32"/>
      <c r="W11" s="32"/>
      <c r="X11" s="32"/>
      <c r="Y11" s="32"/>
      <c r="Z11" s="32"/>
      <c r="AA11" s="32"/>
      <c r="AB11" s="23"/>
    </row>
    <row r="12" spans="1:28" ht="18">
      <c r="A12" s="33" t="s">
        <v>122</v>
      </c>
      <c r="B12" s="32">
        <f t="shared" si="1"/>
        <v>4308200</v>
      </c>
      <c r="C12" s="30">
        <v>1463000</v>
      </c>
      <c r="D12" s="30">
        <v>215000</v>
      </c>
      <c r="E12" s="30">
        <v>927200</v>
      </c>
      <c r="F12" s="30">
        <v>450000</v>
      </c>
      <c r="G12" s="30">
        <v>140000</v>
      </c>
      <c r="H12" s="30">
        <v>470000</v>
      </c>
      <c r="I12" s="30">
        <v>500000</v>
      </c>
      <c r="J12" s="30"/>
      <c r="K12" s="30">
        <v>10000</v>
      </c>
      <c r="L12" s="30">
        <v>133000</v>
      </c>
      <c r="M12" s="30"/>
      <c r="N12" s="30">
        <f t="shared" si="0"/>
        <v>3199997.33</v>
      </c>
      <c r="O12" s="30"/>
      <c r="P12" s="30">
        <f t="shared" si="2"/>
        <v>3199997.33</v>
      </c>
      <c r="Q12" s="32">
        <v>777055.13</v>
      </c>
      <c r="R12" s="32">
        <v>132110</v>
      </c>
      <c r="S12" s="32">
        <v>902350</v>
      </c>
      <c r="T12" s="32">
        <v>430151.56</v>
      </c>
      <c r="U12" s="32">
        <v>133410</v>
      </c>
      <c r="V12" s="32">
        <v>231220.64</v>
      </c>
      <c r="W12" s="32">
        <v>499700</v>
      </c>
      <c r="X12" s="32"/>
      <c r="Y12" s="32">
        <v>9000</v>
      </c>
      <c r="Z12" s="32">
        <v>85000</v>
      </c>
      <c r="AA12" s="32"/>
      <c r="AB12" s="23"/>
    </row>
    <row r="13" spans="1:28" ht="18">
      <c r="A13" s="24" t="s">
        <v>123</v>
      </c>
      <c r="B13" s="32">
        <f t="shared" si="1"/>
        <v>3097598</v>
      </c>
      <c r="C13" s="30">
        <v>412200</v>
      </c>
      <c r="D13" s="30">
        <v>205000</v>
      </c>
      <c r="E13" s="30">
        <v>1824698</v>
      </c>
      <c r="F13" s="30">
        <v>120700</v>
      </c>
      <c r="G13" s="30">
        <v>40000</v>
      </c>
      <c r="H13" s="30">
        <v>395000</v>
      </c>
      <c r="I13" s="30"/>
      <c r="J13" s="30"/>
      <c r="K13" s="30"/>
      <c r="L13" s="30">
        <v>100000</v>
      </c>
      <c r="M13" s="30"/>
      <c r="N13" s="30">
        <f t="shared" si="0"/>
        <v>2471534.8</v>
      </c>
      <c r="O13" s="30"/>
      <c r="P13" s="30">
        <f t="shared" si="2"/>
        <v>2471534.8</v>
      </c>
      <c r="Q13" s="32">
        <v>325181</v>
      </c>
      <c r="R13" s="34">
        <v>32060</v>
      </c>
      <c r="S13" s="32">
        <v>1652661.8</v>
      </c>
      <c r="T13" s="32">
        <v>65715</v>
      </c>
      <c r="U13" s="32">
        <v>34879</v>
      </c>
      <c r="V13" s="32">
        <v>301038</v>
      </c>
      <c r="W13" s="32"/>
      <c r="X13" s="34"/>
      <c r="Y13" s="34"/>
      <c r="Z13" s="34">
        <v>60000</v>
      </c>
      <c r="AA13" s="34"/>
      <c r="AB13" s="23"/>
    </row>
    <row r="14" spans="1:28" ht="18">
      <c r="A14" s="24" t="s">
        <v>97</v>
      </c>
      <c r="B14" s="32">
        <f t="shared" si="1"/>
        <v>445000</v>
      </c>
      <c r="C14" s="30">
        <v>395000</v>
      </c>
      <c r="D14" s="30"/>
      <c r="E14" s="30">
        <v>50000</v>
      </c>
      <c r="F14" s="30"/>
      <c r="G14" s="30"/>
      <c r="H14" s="30"/>
      <c r="I14" s="30"/>
      <c r="J14" s="30"/>
      <c r="K14" s="30"/>
      <c r="L14" s="30"/>
      <c r="M14" s="30"/>
      <c r="N14" s="30">
        <f t="shared" si="0"/>
        <v>371280.84</v>
      </c>
      <c r="O14" s="30"/>
      <c r="P14" s="30">
        <f t="shared" si="2"/>
        <v>371280.84</v>
      </c>
      <c r="Q14" s="32">
        <v>336698.51</v>
      </c>
      <c r="R14" s="32"/>
      <c r="S14" s="32">
        <v>34582.33</v>
      </c>
      <c r="T14" s="32"/>
      <c r="U14" s="32"/>
      <c r="V14" s="32"/>
      <c r="W14" s="32"/>
      <c r="X14" s="32"/>
      <c r="Y14" s="32"/>
      <c r="Z14" s="32"/>
      <c r="AA14" s="32"/>
      <c r="AB14" s="23"/>
    </row>
    <row r="15" spans="1:28" ht="18">
      <c r="A15" s="24" t="s">
        <v>100</v>
      </c>
      <c r="B15" s="32">
        <f t="shared" si="1"/>
        <v>129800</v>
      </c>
      <c r="C15" s="30">
        <v>35800</v>
      </c>
      <c r="D15" s="30"/>
      <c r="E15" s="30">
        <v>60700</v>
      </c>
      <c r="F15" s="30">
        <v>33300</v>
      </c>
      <c r="G15" s="30"/>
      <c r="H15" s="30"/>
      <c r="I15" s="30"/>
      <c r="J15" s="30"/>
      <c r="K15" s="30"/>
      <c r="L15" s="30"/>
      <c r="M15" s="30"/>
      <c r="N15" s="30">
        <f>SUM(Q15:AA15)</f>
        <v>109100</v>
      </c>
      <c r="O15" s="30"/>
      <c r="P15" s="30">
        <f t="shared" si="2"/>
        <v>109100</v>
      </c>
      <c r="Q15" s="32">
        <v>35600</v>
      </c>
      <c r="R15" s="32"/>
      <c r="S15" s="32">
        <v>60200</v>
      </c>
      <c r="T15" s="32">
        <v>13300</v>
      </c>
      <c r="U15" s="32"/>
      <c r="V15" s="32"/>
      <c r="W15" s="32"/>
      <c r="X15" s="32"/>
      <c r="Y15" s="32"/>
      <c r="Z15" s="32"/>
      <c r="AA15" s="32"/>
      <c r="AB15" s="23"/>
    </row>
    <row r="16" spans="1:29" ht="18">
      <c r="A16" s="35" t="s">
        <v>132</v>
      </c>
      <c r="B16" s="32">
        <f t="shared" si="1"/>
        <v>3079500</v>
      </c>
      <c r="C16" s="30"/>
      <c r="D16" s="30"/>
      <c r="E16" s="30"/>
      <c r="F16" s="30"/>
      <c r="G16" s="30"/>
      <c r="H16" s="30">
        <v>79500</v>
      </c>
      <c r="I16" s="30"/>
      <c r="J16" s="30">
        <v>3000000</v>
      </c>
      <c r="K16" s="30"/>
      <c r="L16" s="30"/>
      <c r="M16" s="30"/>
      <c r="N16" s="30">
        <f>SUM(Q16:AA16)-O16</f>
        <v>3079500</v>
      </c>
      <c r="O16" s="30">
        <v>6714600</v>
      </c>
      <c r="P16" s="30">
        <f>SUM(N16:O16)</f>
        <v>9794100</v>
      </c>
      <c r="Q16" s="32"/>
      <c r="R16" s="32"/>
      <c r="S16" s="32"/>
      <c r="T16" s="32"/>
      <c r="U16" s="32"/>
      <c r="V16" s="32">
        <v>79500</v>
      </c>
      <c r="W16" s="32"/>
      <c r="X16" s="32">
        <f>3000000+6714600</f>
        <v>9714600</v>
      </c>
      <c r="Y16" s="32"/>
      <c r="Z16" s="32"/>
      <c r="AA16" s="32"/>
      <c r="AB16" s="23"/>
      <c r="AC16" s="19"/>
    </row>
    <row r="17" spans="1:28" ht="18">
      <c r="A17" s="24" t="s">
        <v>98</v>
      </c>
      <c r="B17" s="32">
        <f t="shared" si="1"/>
        <v>3744000</v>
      </c>
      <c r="C17" s="30">
        <v>15000</v>
      </c>
      <c r="D17" s="30">
        <v>35000</v>
      </c>
      <c r="E17" s="30">
        <v>3304000</v>
      </c>
      <c r="F17" s="30">
        <v>240000</v>
      </c>
      <c r="G17" s="30"/>
      <c r="H17" s="30"/>
      <c r="I17" s="30">
        <v>150000</v>
      </c>
      <c r="J17" s="30"/>
      <c r="K17" s="30"/>
      <c r="L17" s="30"/>
      <c r="M17" s="30"/>
      <c r="N17" s="30">
        <f t="shared" si="0"/>
        <v>3669480</v>
      </c>
      <c r="O17" s="30"/>
      <c r="P17" s="30">
        <f t="shared" si="2"/>
        <v>3669480</v>
      </c>
      <c r="Q17" s="32"/>
      <c r="R17" s="32">
        <v>35000</v>
      </c>
      <c r="S17" s="32">
        <v>3284480</v>
      </c>
      <c r="T17" s="32">
        <v>240000</v>
      </c>
      <c r="U17" s="32"/>
      <c r="V17" s="32"/>
      <c r="W17" s="32">
        <v>110000</v>
      </c>
      <c r="X17" s="32"/>
      <c r="Y17" s="32"/>
      <c r="Z17" s="32"/>
      <c r="AA17" s="32"/>
      <c r="AB17" s="23"/>
    </row>
    <row r="18" spans="1:28" ht="18.75" thickBot="1">
      <c r="A18" s="35" t="s">
        <v>5</v>
      </c>
      <c r="B18" s="101">
        <f t="shared" si="1"/>
        <v>15665702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>
        <v>15665702</v>
      </c>
      <c r="N18" s="102">
        <f t="shared" si="0"/>
        <v>13972623.86</v>
      </c>
      <c r="O18" s="102"/>
      <c r="P18" s="102">
        <f t="shared" si="2"/>
        <v>13972623.86</v>
      </c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>
        <v>13972623.86</v>
      </c>
      <c r="AB18" s="23"/>
    </row>
    <row r="19" spans="1:29" ht="18.75" thickBot="1">
      <c r="A19" s="107" t="s">
        <v>155</v>
      </c>
      <c r="B19" s="108">
        <f aca="true" t="shared" si="3" ref="B19:M19">SUM(B9:B18)</f>
        <v>45000000</v>
      </c>
      <c r="C19" s="108">
        <f t="shared" si="3"/>
        <v>10409680</v>
      </c>
      <c r="D19" s="108">
        <f t="shared" si="3"/>
        <v>683500</v>
      </c>
      <c r="E19" s="108">
        <f t="shared" si="3"/>
        <v>9371678</v>
      </c>
      <c r="F19" s="108">
        <f t="shared" si="3"/>
        <v>1046670</v>
      </c>
      <c r="G19" s="108">
        <f t="shared" si="3"/>
        <v>1116650</v>
      </c>
      <c r="H19" s="108">
        <f t="shared" si="3"/>
        <v>2143160</v>
      </c>
      <c r="I19" s="108">
        <f t="shared" si="3"/>
        <v>650000</v>
      </c>
      <c r="J19" s="108">
        <f t="shared" si="3"/>
        <v>3000000</v>
      </c>
      <c r="K19" s="108">
        <f t="shared" si="3"/>
        <v>10000</v>
      </c>
      <c r="L19" s="108">
        <f t="shared" si="3"/>
        <v>902960</v>
      </c>
      <c r="M19" s="108">
        <f t="shared" si="3"/>
        <v>15665702</v>
      </c>
      <c r="N19" s="108">
        <f>SUM(N8:N18)</f>
        <v>39452659.83</v>
      </c>
      <c r="O19" s="108"/>
      <c r="P19" s="108">
        <f aca="true" t="shared" si="4" ref="P19:AA19">SUM(P9:P18)</f>
        <v>46167259.83</v>
      </c>
      <c r="Q19" s="108">
        <f t="shared" si="4"/>
        <v>9166128.64</v>
      </c>
      <c r="R19" s="108">
        <f t="shared" si="4"/>
        <v>418170</v>
      </c>
      <c r="S19" s="108">
        <f t="shared" si="4"/>
        <v>8398128.129999999</v>
      </c>
      <c r="T19" s="108">
        <f t="shared" si="4"/>
        <v>869646.56</v>
      </c>
      <c r="U19" s="108">
        <f t="shared" si="4"/>
        <v>795349</v>
      </c>
      <c r="V19" s="108">
        <f t="shared" si="4"/>
        <v>1398953.6400000001</v>
      </c>
      <c r="W19" s="108">
        <f t="shared" si="4"/>
        <v>609700</v>
      </c>
      <c r="X19" s="108">
        <f t="shared" si="4"/>
        <v>9714600</v>
      </c>
      <c r="Y19" s="108">
        <f t="shared" si="4"/>
        <v>9000</v>
      </c>
      <c r="Z19" s="108">
        <f t="shared" si="4"/>
        <v>814960</v>
      </c>
      <c r="AA19" s="108">
        <f t="shared" si="4"/>
        <v>13972623.86</v>
      </c>
      <c r="AB19" s="23">
        <f>SUM(Q19:AA19)</f>
        <v>46167259.83</v>
      </c>
      <c r="AC19" s="19"/>
    </row>
    <row r="20" spans="1:28" ht="18">
      <c r="A20" s="103" t="s">
        <v>21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5"/>
      <c r="O20" s="105"/>
      <c r="P20" s="105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6"/>
      <c r="AB20" s="23"/>
    </row>
    <row r="21" spans="1:28" ht="18">
      <c r="A21" s="36" t="s">
        <v>28</v>
      </c>
      <c r="B21" s="30">
        <v>170287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>
        <f>127534.1+51473.5+37416.4+4590</f>
        <v>221014</v>
      </c>
      <c r="O21" s="30"/>
      <c r="P21" s="30">
        <f>SUM(N21)</f>
        <v>221014</v>
      </c>
      <c r="Q21" s="97"/>
      <c r="R21" s="97"/>
      <c r="S21" s="29"/>
      <c r="T21" s="29"/>
      <c r="U21" s="29"/>
      <c r="V21" s="29"/>
      <c r="W21" s="29"/>
      <c r="X21" s="29"/>
      <c r="Y21" s="29"/>
      <c r="Z21" s="29"/>
      <c r="AA21" s="29"/>
      <c r="AB21" s="19"/>
    </row>
    <row r="22" spans="1:28" ht="18">
      <c r="A22" s="38" t="s">
        <v>37</v>
      </c>
      <c r="B22" s="32">
        <v>148400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>
        <f>6885+1377+2667.5+3401+133680+560+9225+79027+97980+2000+600+645</f>
        <v>338047.5</v>
      </c>
      <c r="O22" s="30"/>
      <c r="P22" s="30">
        <f aca="true" t="shared" si="5" ref="P22:P27">SUM(N22)</f>
        <v>338047.5</v>
      </c>
      <c r="Q22" s="37"/>
      <c r="R22" s="37"/>
      <c r="S22" s="24"/>
      <c r="T22" s="24"/>
      <c r="U22" s="24"/>
      <c r="V22" s="24"/>
      <c r="W22" s="24"/>
      <c r="X22" s="24"/>
      <c r="Y22" s="24"/>
      <c r="Z22" s="24"/>
      <c r="AA22" s="24"/>
      <c r="AB22" s="19"/>
    </row>
    <row r="23" spans="1:27" ht="18">
      <c r="A23" s="36" t="s">
        <v>35</v>
      </c>
      <c r="B23" s="32">
        <v>300600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>
        <f>600+309184.14</f>
        <v>309784.14</v>
      </c>
      <c r="O23" s="30"/>
      <c r="P23" s="30">
        <f t="shared" si="5"/>
        <v>309784.14</v>
      </c>
      <c r="Q23" s="37"/>
      <c r="R23" s="37"/>
      <c r="S23" s="24"/>
      <c r="T23" s="24"/>
      <c r="U23" s="24"/>
      <c r="V23" s="24"/>
      <c r="W23" s="24"/>
      <c r="X23" s="24"/>
      <c r="Y23" s="24"/>
      <c r="Z23" s="24"/>
      <c r="AA23" s="24"/>
    </row>
    <row r="24" spans="1:27" ht="18">
      <c r="A24" s="36" t="s">
        <v>29</v>
      </c>
      <c r="B24" s="32">
        <v>110000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>
        <v>137718</v>
      </c>
      <c r="O24" s="30"/>
      <c r="P24" s="30">
        <f t="shared" si="5"/>
        <v>137718</v>
      </c>
      <c r="Q24" s="37"/>
      <c r="R24" s="37"/>
      <c r="S24" s="24"/>
      <c r="T24" s="24"/>
      <c r="U24" s="24"/>
      <c r="V24" s="24"/>
      <c r="W24" s="24"/>
      <c r="X24" s="24"/>
      <c r="Y24" s="24"/>
      <c r="Z24" s="24"/>
      <c r="AA24" s="24"/>
    </row>
    <row r="25" spans="1:27" ht="18">
      <c r="A25" s="36" t="s">
        <v>30</v>
      </c>
      <c r="B25" s="32">
        <v>57300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>
        <f>34000+288+44+108510</f>
        <v>142842</v>
      </c>
      <c r="O25" s="30"/>
      <c r="P25" s="30">
        <f t="shared" si="5"/>
        <v>142842</v>
      </c>
      <c r="Q25" s="37"/>
      <c r="R25" s="37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18">
      <c r="A26" s="36" t="s">
        <v>31</v>
      </c>
      <c r="B26" s="32">
        <v>17805000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>
        <f>331517.86+9620438.68+3401075.27+85433.9+6822074.89+69595.81+53163.99+552247</f>
        <v>20935547.399999995</v>
      </c>
      <c r="O26" s="30"/>
      <c r="P26" s="30">
        <f t="shared" si="5"/>
        <v>20935547.399999995</v>
      </c>
      <c r="Q26" s="37"/>
      <c r="R26" s="37"/>
      <c r="S26" s="24"/>
      <c r="T26" s="24"/>
      <c r="U26" s="24"/>
      <c r="V26" s="24"/>
      <c r="W26" s="24"/>
      <c r="X26" s="24"/>
      <c r="Y26" s="24"/>
      <c r="Z26" s="24"/>
      <c r="AA26" s="24"/>
    </row>
    <row r="27" spans="1:27" ht="18">
      <c r="A27" s="36" t="s">
        <v>32</v>
      </c>
      <c r="B27" s="32">
        <v>26408413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>
        <v>26645006</v>
      </c>
      <c r="O27" s="30"/>
      <c r="P27" s="30">
        <f t="shared" si="5"/>
        <v>26645006</v>
      </c>
      <c r="Q27" s="37"/>
      <c r="R27" s="37"/>
      <c r="S27" s="24"/>
      <c r="T27" s="24"/>
      <c r="U27" s="24"/>
      <c r="V27" s="24"/>
      <c r="W27" s="24"/>
      <c r="X27" s="24"/>
      <c r="Y27" s="24"/>
      <c r="Z27" s="24"/>
      <c r="AA27" s="24"/>
    </row>
    <row r="28" spans="1:27" ht="18">
      <c r="A28" s="11" t="s">
        <v>3</v>
      </c>
      <c r="B28" s="17">
        <f>SUM(B21:B27)</f>
        <v>45000000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>
        <f>SUM(N21:N27)</f>
        <v>48729959.03999999</v>
      </c>
      <c r="O28" s="109"/>
      <c r="P28" s="17">
        <f>SUM(P21:P27)</f>
        <v>48729959.03999999</v>
      </c>
      <c r="Q28" s="12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17" ht="18.75" thickBot="1">
      <c r="A29" s="1" t="s">
        <v>27</v>
      </c>
      <c r="N29" s="111"/>
      <c r="O29" s="110"/>
      <c r="P29" s="39">
        <f>SUM(P28-P19)</f>
        <v>2562699.2099999934</v>
      </c>
      <c r="Q29" s="19"/>
    </row>
    <row r="30" spans="2:16" ht="18.75" thickTop="1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2"/>
      <c r="O30" s="22"/>
      <c r="P30" s="22"/>
    </row>
    <row r="31" spans="2:16" ht="18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2"/>
      <c r="O31" s="22"/>
      <c r="P31" s="22"/>
    </row>
    <row r="32" spans="2:16" ht="18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40"/>
      <c r="O32" s="40"/>
      <c r="P32" s="40"/>
    </row>
    <row r="33" spans="2:16" ht="18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40"/>
      <c r="O33" s="40"/>
      <c r="P33" s="40"/>
    </row>
    <row r="34" spans="2:13" ht="18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2:13" ht="18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2:13" ht="18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2:13" ht="18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</sheetData>
  <sheetProtection/>
  <mergeCells count="16">
    <mergeCell ref="Z4:Z6"/>
    <mergeCell ref="AA4:AA6"/>
    <mergeCell ref="A4:A7"/>
    <mergeCell ref="B4:B7"/>
    <mergeCell ref="N4:N7"/>
    <mergeCell ref="O4:O7"/>
    <mergeCell ref="A1:AA1"/>
    <mergeCell ref="A2:AA2"/>
    <mergeCell ref="A3:AA3"/>
    <mergeCell ref="Q4:Q6"/>
    <mergeCell ref="S4:S6"/>
    <mergeCell ref="T4:T6"/>
    <mergeCell ref="U4:U6"/>
    <mergeCell ref="P4:P7"/>
    <mergeCell ref="V4:V6"/>
    <mergeCell ref="Y4:Y6"/>
  </mergeCells>
  <printOptions horizontalCentered="1"/>
  <pageMargins left="0.287401575" right="0" top="0.143700787" bottom="0" header="0" footer="0"/>
  <pageSetup horizontalDpi="600" verticalDpi="600" orientation="landscape" paperSize="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D37"/>
  <sheetViews>
    <sheetView view="pageBreakPreview" zoomScale="120" zoomScaleSheetLayoutView="120" zoomScalePageLayoutView="0" workbookViewId="0" topLeftCell="A1">
      <pane xSplit="2" ySplit="3" topLeftCell="N4" activePane="bottomRight" state="frozen"/>
      <selection pane="topLeft" activeCell="R11" sqref="R11"/>
      <selection pane="topRight" activeCell="R11" sqref="R11"/>
      <selection pane="bottomLeft" activeCell="R11" sqref="R11"/>
      <selection pane="bottomRight" activeCell="Q12" sqref="Q12"/>
    </sheetView>
  </sheetViews>
  <sheetFormatPr defaultColWidth="9.140625" defaultRowHeight="21.75"/>
  <cols>
    <col min="1" max="1" width="20.7109375" style="1" customWidth="1"/>
    <col min="2" max="2" width="11.8515625" style="1" customWidth="1"/>
    <col min="3" max="3" width="10.57421875" style="1" hidden="1" customWidth="1"/>
    <col min="4" max="13" width="12.421875" style="1" hidden="1" customWidth="1"/>
    <col min="14" max="14" width="11.7109375" style="41" customWidth="1"/>
    <col min="15" max="15" width="10.28125" style="41" customWidth="1"/>
    <col min="16" max="16" width="9.140625" style="41" customWidth="1"/>
    <col min="17" max="17" width="11.421875" style="41" customWidth="1"/>
    <col min="18" max="18" width="10.57421875" style="1" customWidth="1"/>
    <col min="19" max="19" width="9.57421875" style="1" customWidth="1"/>
    <col min="20" max="20" width="10.8515625" style="1" customWidth="1"/>
    <col min="21" max="21" width="9.140625" style="1" customWidth="1"/>
    <col min="22" max="22" width="9.8515625" style="1" customWidth="1"/>
    <col min="23" max="23" width="11.00390625" style="1" customWidth="1"/>
    <col min="24" max="24" width="10.57421875" style="1" bestFit="1" customWidth="1"/>
    <col min="25" max="25" width="10.57421875" style="1" customWidth="1"/>
    <col min="26" max="26" width="8.00390625" style="1" customWidth="1"/>
    <col min="27" max="27" width="10.140625" style="1" customWidth="1"/>
    <col min="28" max="28" width="11.140625" style="1" customWidth="1"/>
    <col min="29" max="29" width="12.8515625" style="1" customWidth="1"/>
    <col min="30" max="30" width="10.57421875" style="1" bestFit="1" customWidth="1"/>
    <col min="31" max="16384" width="9.140625" style="1" customWidth="1"/>
  </cols>
  <sheetData>
    <row r="1" spans="1:28" ht="23.25">
      <c r="A1" s="157" t="s">
        <v>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</row>
    <row r="2" spans="1:28" ht="23.25">
      <c r="A2" s="157" t="s">
        <v>159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</row>
    <row r="3" spans="1:28" ht="23.25">
      <c r="A3" s="157" t="s">
        <v>144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</row>
    <row r="4" spans="1:28" ht="18" customHeight="1">
      <c r="A4" s="154" t="s">
        <v>2</v>
      </c>
      <c r="B4" s="154" t="s">
        <v>0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163" t="s">
        <v>139</v>
      </c>
      <c r="O4" s="163" t="s">
        <v>157</v>
      </c>
      <c r="P4" s="163" t="s">
        <v>158</v>
      </c>
      <c r="Q4" s="159" t="s">
        <v>1</v>
      </c>
      <c r="R4" s="154" t="s">
        <v>33</v>
      </c>
      <c r="S4" s="4" t="s">
        <v>7</v>
      </c>
      <c r="T4" s="149" t="s">
        <v>10</v>
      </c>
      <c r="U4" s="149" t="s">
        <v>11</v>
      </c>
      <c r="V4" s="149" t="s">
        <v>138</v>
      </c>
      <c r="W4" s="149" t="s">
        <v>22</v>
      </c>
      <c r="X4" s="4" t="s">
        <v>15</v>
      </c>
      <c r="Y4" s="4" t="s">
        <v>18</v>
      </c>
      <c r="Z4" s="149" t="s">
        <v>19</v>
      </c>
      <c r="AA4" s="149" t="s">
        <v>20</v>
      </c>
      <c r="AB4" s="149" t="s">
        <v>5</v>
      </c>
    </row>
    <row r="5" spans="1:28" ht="21.75" customHeight="1">
      <c r="A5" s="155"/>
      <c r="B5" s="15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64"/>
      <c r="O5" s="164"/>
      <c r="P5" s="164"/>
      <c r="Q5" s="160"/>
      <c r="R5" s="162"/>
      <c r="S5" s="6" t="s">
        <v>8</v>
      </c>
      <c r="T5" s="149"/>
      <c r="U5" s="149"/>
      <c r="V5" s="149"/>
      <c r="W5" s="149"/>
      <c r="X5" s="6" t="s">
        <v>16</v>
      </c>
      <c r="Y5" s="6" t="s">
        <v>23</v>
      </c>
      <c r="Z5" s="149"/>
      <c r="AA5" s="149"/>
      <c r="AB5" s="149"/>
    </row>
    <row r="6" spans="1:28" ht="21.75" customHeight="1">
      <c r="A6" s="155"/>
      <c r="B6" s="155"/>
      <c r="C6" s="99">
        <v>110</v>
      </c>
      <c r="D6" s="99">
        <v>120</v>
      </c>
      <c r="E6" s="99">
        <v>210</v>
      </c>
      <c r="F6" s="99">
        <v>220</v>
      </c>
      <c r="G6" s="99">
        <v>230</v>
      </c>
      <c r="H6" s="99">
        <v>240</v>
      </c>
      <c r="I6" s="99">
        <v>260</v>
      </c>
      <c r="J6" s="99">
        <v>310</v>
      </c>
      <c r="K6" s="99">
        <v>320</v>
      </c>
      <c r="L6" s="99">
        <v>330</v>
      </c>
      <c r="M6" s="99">
        <v>410</v>
      </c>
      <c r="N6" s="164"/>
      <c r="O6" s="164"/>
      <c r="P6" s="164"/>
      <c r="Q6" s="160"/>
      <c r="R6" s="162"/>
      <c r="S6" s="6" t="s">
        <v>9</v>
      </c>
      <c r="T6" s="154"/>
      <c r="U6" s="154"/>
      <c r="V6" s="154"/>
      <c r="W6" s="154"/>
      <c r="X6" s="6" t="s">
        <v>17</v>
      </c>
      <c r="Y6" s="6" t="s">
        <v>24</v>
      </c>
      <c r="Z6" s="154"/>
      <c r="AA6" s="154"/>
      <c r="AB6" s="154"/>
    </row>
    <row r="7" spans="1:28" ht="21.75" customHeight="1">
      <c r="A7" s="156"/>
      <c r="B7" s="15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165"/>
      <c r="O7" s="165"/>
      <c r="P7" s="165"/>
      <c r="Q7" s="161"/>
      <c r="R7" s="27" t="s">
        <v>38</v>
      </c>
      <c r="S7" s="27" t="s">
        <v>39</v>
      </c>
      <c r="T7" s="27" t="s">
        <v>40</v>
      </c>
      <c r="U7" s="27" t="s">
        <v>41</v>
      </c>
      <c r="V7" s="27" t="s">
        <v>42</v>
      </c>
      <c r="W7" s="27" t="s">
        <v>43</v>
      </c>
      <c r="X7" s="27" t="s">
        <v>45</v>
      </c>
      <c r="Y7" s="27" t="s">
        <v>46</v>
      </c>
      <c r="Z7" s="27" t="s">
        <v>47</v>
      </c>
      <c r="AA7" s="27" t="s">
        <v>48</v>
      </c>
      <c r="AB7" s="27" t="s">
        <v>49</v>
      </c>
    </row>
    <row r="8" spans="1:29" ht="18">
      <c r="A8" s="28" t="s">
        <v>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30">
        <f aca="true" t="shared" si="0" ref="N8:N18">SUM(R8:AB8)</f>
        <v>0</v>
      </c>
      <c r="O8" s="30"/>
      <c r="P8" s="30"/>
      <c r="Q8" s="30"/>
      <c r="R8" s="29"/>
      <c r="S8" s="29"/>
      <c r="T8" s="29"/>
      <c r="U8" s="29"/>
      <c r="V8" s="29"/>
      <c r="W8" s="29"/>
      <c r="X8" s="29"/>
      <c r="Y8" s="30"/>
      <c r="Z8" s="30"/>
      <c r="AA8" s="30"/>
      <c r="AB8" s="29"/>
      <c r="AC8" s="31"/>
    </row>
    <row r="9" spans="1:29" ht="18">
      <c r="A9" s="24" t="s">
        <v>96</v>
      </c>
      <c r="B9" s="32">
        <f>SUM(C9:M9)</f>
        <v>2624640</v>
      </c>
      <c r="C9" s="30">
        <v>2624640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>
        <f>SUM(R9:AB9)</f>
        <v>2624640</v>
      </c>
      <c r="O9" s="30"/>
      <c r="P9" s="30"/>
      <c r="Q9" s="30">
        <f>SUM(N9)</f>
        <v>2624640</v>
      </c>
      <c r="R9" s="32">
        <v>2624640</v>
      </c>
      <c r="S9" s="32"/>
      <c r="T9" s="32"/>
      <c r="U9" s="32"/>
      <c r="V9" s="32"/>
      <c r="W9" s="32"/>
      <c r="X9" s="32"/>
      <c r="Y9" s="32"/>
      <c r="Z9" s="32"/>
      <c r="AA9" s="32"/>
      <c r="AB9" s="32"/>
      <c r="AC9" s="23"/>
    </row>
    <row r="10" spans="1:29" ht="18">
      <c r="A10" s="24" t="s">
        <v>127</v>
      </c>
      <c r="B10" s="32">
        <f aca="true" t="shared" si="1" ref="B10:B18">SUM(C10:M10)</f>
        <v>11684560</v>
      </c>
      <c r="C10" s="30">
        <v>5359040</v>
      </c>
      <c r="D10" s="30">
        <v>223500</v>
      </c>
      <c r="E10" s="30">
        <v>3155080</v>
      </c>
      <c r="F10" s="30">
        <v>202670</v>
      </c>
      <c r="G10" s="30">
        <v>895650</v>
      </c>
      <c r="H10" s="30">
        <v>1178660</v>
      </c>
      <c r="I10" s="30"/>
      <c r="J10" s="30"/>
      <c r="K10" s="30"/>
      <c r="L10" s="30">
        <v>669960</v>
      </c>
      <c r="M10" s="30"/>
      <c r="N10" s="30">
        <f t="shared" si="0"/>
        <v>9899453</v>
      </c>
      <c r="O10" s="30"/>
      <c r="P10" s="30"/>
      <c r="Q10" s="30">
        <f aca="true" t="shared" si="2" ref="Q10:Q18">SUM(N10)</f>
        <v>9899453</v>
      </c>
      <c r="R10" s="32">
        <v>5058204</v>
      </c>
      <c r="S10" s="32">
        <v>219000</v>
      </c>
      <c r="T10" s="32">
        <v>2432554</v>
      </c>
      <c r="U10" s="32">
        <v>120480</v>
      </c>
      <c r="V10" s="32">
        <v>612060</v>
      </c>
      <c r="W10" s="32">
        <v>787195</v>
      </c>
      <c r="X10" s="32"/>
      <c r="Y10" s="32"/>
      <c r="Z10" s="32"/>
      <c r="AA10" s="32">
        <v>669960</v>
      </c>
      <c r="AB10" s="32"/>
      <c r="AC10" s="23"/>
    </row>
    <row r="11" spans="1:29" ht="18">
      <c r="A11" s="24" t="s">
        <v>121</v>
      </c>
      <c r="B11" s="32">
        <f t="shared" si="1"/>
        <v>221000</v>
      </c>
      <c r="C11" s="30">
        <v>105000</v>
      </c>
      <c r="D11" s="30">
        <v>5000</v>
      </c>
      <c r="E11" s="30">
        <v>50000</v>
      </c>
      <c r="F11" s="30"/>
      <c r="G11" s="30">
        <v>41000</v>
      </c>
      <c r="H11" s="30">
        <v>20000</v>
      </c>
      <c r="I11" s="30"/>
      <c r="J11" s="30"/>
      <c r="K11" s="30"/>
      <c r="L11" s="30"/>
      <c r="M11" s="30"/>
      <c r="N11" s="30">
        <f t="shared" si="0"/>
        <v>55050</v>
      </c>
      <c r="O11" s="30"/>
      <c r="P11" s="30"/>
      <c r="Q11" s="30">
        <f t="shared" si="2"/>
        <v>55050</v>
      </c>
      <c r="R11" s="32">
        <v>8750</v>
      </c>
      <c r="S11" s="32"/>
      <c r="T11" s="32">
        <v>31300</v>
      </c>
      <c r="U11" s="32"/>
      <c r="V11" s="32">
        <v>15000</v>
      </c>
      <c r="W11" s="32"/>
      <c r="X11" s="32"/>
      <c r="Y11" s="32"/>
      <c r="Z11" s="32"/>
      <c r="AA11" s="32"/>
      <c r="AB11" s="32"/>
      <c r="AC11" s="23"/>
    </row>
    <row r="12" spans="1:29" ht="18">
      <c r="A12" s="33" t="s">
        <v>122</v>
      </c>
      <c r="B12" s="32">
        <f t="shared" si="1"/>
        <v>4308200</v>
      </c>
      <c r="C12" s="30">
        <v>1463000</v>
      </c>
      <c r="D12" s="30">
        <v>215000</v>
      </c>
      <c r="E12" s="30">
        <v>927200</v>
      </c>
      <c r="F12" s="30">
        <v>450000</v>
      </c>
      <c r="G12" s="30">
        <v>140000</v>
      </c>
      <c r="H12" s="30">
        <v>470000</v>
      </c>
      <c r="I12" s="30">
        <v>500000</v>
      </c>
      <c r="J12" s="30"/>
      <c r="K12" s="30">
        <v>10000</v>
      </c>
      <c r="L12" s="30">
        <v>133000</v>
      </c>
      <c r="M12" s="30"/>
      <c r="N12" s="30">
        <f t="shared" si="0"/>
        <v>3199997.33</v>
      </c>
      <c r="O12" s="30"/>
      <c r="P12" s="30"/>
      <c r="Q12" s="30">
        <f t="shared" si="2"/>
        <v>3199997.33</v>
      </c>
      <c r="R12" s="32">
        <v>777055.13</v>
      </c>
      <c r="S12" s="32">
        <v>132110</v>
      </c>
      <c r="T12" s="32">
        <v>902350</v>
      </c>
      <c r="U12" s="32">
        <v>430151.56</v>
      </c>
      <c r="V12" s="32">
        <v>133410</v>
      </c>
      <c r="W12" s="32">
        <v>231220.64</v>
      </c>
      <c r="X12" s="32">
        <v>499700</v>
      </c>
      <c r="Y12" s="32"/>
      <c r="Z12" s="32">
        <v>9000</v>
      </c>
      <c r="AA12" s="32">
        <v>85000</v>
      </c>
      <c r="AB12" s="32"/>
      <c r="AC12" s="23"/>
    </row>
    <row r="13" spans="1:29" ht="18">
      <c r="A13" s="24" t="s">
        <v>123</v>
      </c>
      <c r="B13" s="32">
        <f t="shared" si="1"/>
        <v>3097598</v>
      </c>
      <c r="C13" s="30">
        <v>412200</v>
      </c>
      <c r="D13" s="30">
        <v>205000</v>
      </c>
      <c r="E13" s="30">
        <v>1824698</v>
      </c>
      <c r="F13" s="30">
        <v>120700</v>
      </c>
      <c r="G13" s="30">
        <v>40000</v>
      </c>
      <c r="H13" s="30">
        <v>395000</v>
      </c>
      <c r="I13" s="30"/>
      <c r="J13" s="30"/>
      <c r="K13" s="30"/>
      <c r="L13" s="30">
        <v>100000</v>
      </c>
      <c r="M13" s="30"/>
      <c r="N13" s="30">
        <f t="shared" si="0"/>
        <v>2471534.8</v>
      </c>
      <c r="O13" s="30"/>
      <c r="P13" s="30"/>
      <c r="Q13" s="30">
        <f t="shared" si="2"/>
        <v>2471534.8</v>
      </c>
      <c r="R13" s="32">
        <v>325181</v>
      </c>
      <c r="S13" s="34">
        <v>32060</v>
      </c>
      <c r="T13" s="32">
        <v>1652661.8</v>
      </c>
      <c r="U13" s="32">
        <v>65715</v>
      </c>
      <c r="V13" s="32">
        <v>34879</v>
      </c>
      <c r="W13" s="32">
        <v>301038</v>
      </c>
      <c r="X13" s="32"/>
      <c r="Y13" s="34"/>
      <c r="Z13" s="34"/>
      <c r="AA13" s="34">
        <v>60000</v>
      </c>
      <c r="AB13" s="34"/>
      <c r="AC13" s="23"/>
    </row>
    <row r="14" spans="1:29" ht="18">
      <c r="A14" s="24" t="s">
        <v>97</v>
      </c>
      <c r="B14" s="32">
        <f t="shared" si="1"/>
        <v>445000</v>
      </c>
      <c r="C14" s="30">
        <v>395000</v>
      </c>
      <c r="D14" s="30"/>
      <c r="E14" s="30">
        <v>50000</v>
      </c>
      <c r="F14" s="30"/>
      <c r="G14" s="30"/>
      <c r="H14" s="30"/>
      <c r="I14" s="30"/>
      <c r="J14" s="30"/>
      <c r="K14" s="30"/>
      <c r="L14" s="30"/>
      <c r="M14" s="30"/>
      <c r="N14" s="30">
        <f t="shared" si="0"/>
        <v>371280.84</v>
      </c>
      <c r="O14" s="30"/>
      <c r="P14" s="30"/>
      <c r="Q14" s="30">
        <f t="shared" si="2"/>
        <v>371280.84</v>
      </c>
      <c r="R14" s="32">
        <v>336698.51</v>
      </c>
      <c r="S14" s="32"/>
      <c r="T14" s="32">
        <v>34582.33</v>
      </c>
      <c r="U14" s="32"/>
      <c r="V14" s="32"/>
      <c r="W14" s="32"/>
      <c r="X14" s="32"/>
      <c r="Y14" s="32"/>
      <c r="Z14" s="32"/>
      <c r="AA14" s="32"/>
      <c r="AB14" s="32"/>
      <c r="AC14" s="23"/>
    </row>
    <row r="15" spans="1:29" ht="18">
      <c r="A15" s="24" t="s">
        <v>100</v>
      </c>
      <c r="B15" s="32">
        <f t="shared" si="1"/>
        <v>129800</v>
      </c>
      <c r="C15" s="30">
        <v>35800</v>
      </c>
      <c r="D15" s="30"/>
      <c r="E15" s="30">
        <v>60700</v>
      </c>
      <c r="F15" s="30">
        <v>33300</v>
      </c>
      <c r="G15" s="30"/>
      <c r="H15" s="30"/>
      <c r="I15" s="30"/>
      <c r="J15" s="30"/>
      <c r="K15" s="30"/>
      <c r="L15" s="30"/>
      <c r="M15" s="30"/>
      <c r="N15" s="30">
        <f>SUM(R15:AB15)</f>
        <v>109100</v>
      </c>
      <c r="O15" s="30"/>
      <c r="P15" s="30"/>
      <c r="Q15" s="30">
        <f t="shared" si="2"/>
        <v>109100</v>
      </c>
      <c r="R15" s="32">
        <v>35600</v>
      </c>
      <c r="S15" s="32"/>
      <c r="T15" s="32">
        <v>60200</v>
      </c>
      <c r="U15" s="32">
        <v>13300</v>
      </c>
      <c r="V15" s="32"/>
      <c r="W15" s="32"/>
      <c r="X15" s="32"/>
      <c r="Y15" s="32"/>
      <c r="Z15" s="32"/>
      <c r="AA15" s="32"/>
      <c r="AB15" s="32"/>
      <c r="AC15" s="23"/>
    </row>
    <row r="16" spans="1:30" ht="18">
      <c r="A16" s="35" t="s">
        <v>132</v>
      </c>
      <c r="B16" s="32">
        <f t="shared" si="1"/>
        <v>3079500</v>
      </c>
      <c r="C16" s="30"/>
      <c r="D16" s="30"/>
      <c r="E16" s="30"/>
      <c r="F16" s="30"/>
      <c r="G16" s="30"/>
      <c r="H16" s="30">
        <v>79500</v>
      </c>
      <c r="I16" s="30"/>
      <c r="J16" s="30">
        <v>3000000</v>
      </c>
      <c r="K16" s="30"/>
      <c r="L16" s="30"/>
      <c r="M16" s="30"/>
      <c r="N16" s="30">
        <f>SUM(R16:AB16)-O16</f>
        <v>3079500</v>
      </c>
      <c r="O16" s="30">
        <v>6714600</v>
      </c>
      <c r="P16" s="30"/>
      <c r="Q16" s="30">
        <f>SUM(N16:O16)</f>
        <v>9794100</v>
      </c>
      <c r="R16" s="32"/>
      <c r="S16" s="32"/>
      <c r="T16" s="32"/>
      <c r="U16" s="32"/>
      <c r="V16" s="32"/>
      <c r="W16" s="32">
        <v>79500</v>
      </c>
      <c r="X16" s="32"/>
      <c r="Y16" s="32">
        <f>3000000+6714600</f>
        <v>9714600</v>
      </c>
      <c r="Z16" s="32"/>
      <c r="AA16" s="32"/>
      <c r="AB16" s="32"/>
      <c r="AC16" s="23"/>
      <c r="AD16" s="19"/>
    </row>
    <row r="17" spans="1:29" ht="18">
      <c r="A17" s="24" t="s">
        <v>98</v>
      </c>
      <c r="B17" s="32">
        <f t="shared" si="1"/>
        <v>3744000</v>
      </c>
      <c r="C17" s="30">
        <v>15000</v>
      </c>
      <c r="D17" s="30">
        <v>35000</v>
      </c>
      <c r="E17" s="30">
        <v>3304000</v>
      </c>
      <c r="F17" s="30">
        <v>240000</v>
      </c>
      <c r="G17" s="30"/>
      <c r="H17" s="30"/>
      <c r="I17" s="30">
        <v>150000</v>
      </c>
      <c r="J17" s="30"/>
      <c r="K17" s="30"/>
      <c r="L17" s="30"/>
      <c r="M17" s="30"/>
      <c r="N17" s="30">
        <f t="shared" si="0"/>
        <v>3669480</v>
      </c>
      <c r="O17" s="30"/>
      <c r="P17" s="30"/>
      <c r="Q17" s="30">
        <f t="shared" si="2"/>
        <v>3669480</v>
      </c>
      <c r="R17" s="32"/>
      <c r="S17" s="32">
        <v>35000</v>
      </c>
      <c r="T17" s="32">
        <v>3284480</v>
      </c>
      <c r="U17" s="32">
        <v>240000</v>
      </c>
      <c r="V17" s="32"/>
      <c r="W17" s="32"/>
      <c r="X17" s="32">
        <v>110000</v>
      </c>
      <c r="Y17" s="32"/>
      <c r="Z17" s="32"/>
      <c r="AA17" s="32"/>
      <c r="AB17" s="32"/>
      <c r="AC17" s="23"/>
    </row>
    <row r="18" spans="1:29" ht="18.75" thickBot="1">
      <c r="A18" s="35" t="s">
        <v>5</v>
      </c>
      <c r="B18" s="101">
        <f t="shared" si="1"/>
        <v>15665702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>
        <v>15665702</v>
      </c>
      <c r="N18" s="102">
        <f t="shared" si="0"/>
        <v>13972623.86</v>
      </c>
      <c r="O18" s="102"/>
      <c r="P18" s="102"/>
      <c r="Q18" s="102">
        <f t="shared" si="2"/>
        <v>13972623.86</v>
      </c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>
        <v>13972623.86</v>
      </c>
      <c r="AC18" s="23"/>
    </row>
    <row r="19" spans="1:30" ht="18.75" thickBot="1">
      <c r="A19" s="107" t="s">
        <v>155</v>
      </c>
      <c r="B19" s="108">
        <f aca="true" t="shared" si="3" ref="B19:M19">SUM(B9:B18)</f>
        <v>45000000</v>
      </c>
      <c r="C19" s="108">
        <f t="shared" si="3"/>
        <v>10409680</v>
      </c>
      <c r="D19" s="108">
        <f t="shared" si="3"/>
        <v>683500</v>
      </c>
      <c r="E19" s="108">
        <f t="shared" si="3"/>
        <v>9371678</v>
      </c>
      <c r="F19" s="108">
        <f t="shared" si="3"/>
        <v>1046670</v>
      </c>
      <c r="G19" s="108">
        <f t="shared" si="3"/>
        <v>1116650</v>
      </c>
      <c r="H19" s="108">
        <f t="shared" si="3"/>
        <v>2143160</v>
      </c>
      <c r="I19" s="108">
        <f t="shared" si="3"/>
        <v>650000</v>
      </c>
      <c r="J19" s="108">
        <f t="shared" si="3"/>
        <v>3000000</v>
      </c>
      <c r="K19" s="108">
        <f t="shared" si="3"/>
        <v>10000</v>
      </c>
      <c r="L19" s="108">
        <f t="shared" si="3"/>
        <v>902960</v>
      </c>
      <c r="M19" s="108">
        <f t="shared" si="3"/>
        <v>15665702</v>
      </c>
      <c r="N19" s="108">
        <f>SUM(N8:N18)</f>
        <v>39452659.83</v>
      </c>
      <c r="O19" s="108"/>
      <c r="P19" s="108"/>
      <c r="Q19" s="108">
        <f aca="true" t="shared" si="4" ref="Q19:AB19">SUM(Q9:Q18)</f>
        <v>46167259.83</v>
      </c>
      <c r="R19" s="108">
        <f t="shared" si="4"/>
        <v>9166128.64</v>
      </c>
      <c r="S19" s="108">
        <f t="shared" si="4"/>
        <v>418170</v>
      </c>
      <c r="T19" s="108">
        <f t="shared" si="4"/>
        <v>8398128.129999999</v>
      </c>
      <c r="U19" s="108">
        <f t="shared" si="4"/>
        <v>869646.56</v>
      </c>
      <c r="V19" s="108">
        <f t="shared" si="4"/>
        <v>795349</v>
      </c>
      <c r="W19" s="108">
        <f t="shared" si="4"/>
        <v>1398953.6400000001</v>
      </c>
      <c r="X19" s="108">
        <f t="shared" si="4"/>
        <v>609700</v>
      </c>
      <c r="Y19" s="108">
        <f t="shared" si="4"/>
        <v>9714600</v>
      </c>
      <c r="Z19" s="108">
        <f t="shared" si="4"/>
        <v>9000</v>
      </c>
      <c r="AA19" s="108">
        <f t="shared" si="4"/>
        <v>814960</v>
      </c>
      <c r="AB19" s="108">
        <f t="shared" si="4"/>
        <v>13972623.86</v>
      </c>
      <c r="AC19" s="23">
        <f>SUM(R19:AB19)</f>
        <v>46167259.83</v>
      </c>
      <c r="AD19" s="19"/>
    </row>
    <row r="20" spans="1:29" ht="18">
      <c r="A20" s="103" t="s">
        <v>21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5"/>
      <c r="O20" s="105"/>
      <c r="P20" s="105"/>
      <c r="Q20" s="105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6"/>
      <c r="AC20" s="23"/>
    </row>
    <row r="21" spans="1:29" ht="18">
      <c r="A21" s="36" t="s">
        <v>28</v>
      </c>
      <c r="B21" s="30">
        <v>170287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>
        <f>127534.1+51473.5+37416.4+4590</f>
        <v>221014</v>
      </c>
      <c r="O21" s="30"/>
      <c r="P21" s="30"/>
      <c r="Q21" s="30">
        <f>SUM(N21)</f>
        <v>221014</v>
      </c>
      <c r="R21" s="97"/>
      <c r="S21" s="97"/>
      <c r="T21" s="29"/>
      <c r="U21" s="29"/>
      <c r="V21" s="29"/>
      <c r="W21" s="29"/>
      <c r="X21" s="29"/>
      <c r="Y21" s="29"/>
      <c r="Z21" s="29"/>
      <c r="AA21" s="29"/>
      <c r="AB21" s="29"/>
      <c r="AC21" s="19"/>
    </row>
    <row r="22" spans="1:29" ht="18">
      <c r="A22" s="38" t="s">
        <v>37</v>
      </c>
      <c r="B22" s="32">
        <v>148400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>
        <f>6885+1377+2667.5+3401+133680+560+9225+79027+97980+2000+600+645</f>
        <v>338047.5</v>
      </c>
      <c r="O22" s="30"/>
      <c r="P22" s="30"/>
      <c r="Q22" s="30">
        <f aca="true" t="shared" si="5" ref="Q22:Q27">SUM(N22)</f>
        <v>338047.5</v>
      </c>
      <c r="R22" s="37"/>
      <c r="S22" s="37"/>
      <c r="T22" s="24"/>
      <c r="U22" s="24"/>
      <c r="V22" s="24"/>
      <c r="W22" s="24"/>
      <c r="X22" s="24"/>
      <c r="Y22" s="24"/>
      <c r="Z22" s="24"/>
      <c r="AA22" s="24"/>
      <c r="AB22" s="24"/>
      <c r="AC22" s="19"/>
    </row>
    <row r="23" spans="1:28" ht="18">
      <c r="A23" s="36" t="s">
        <v>35</v>
      </c>
      <c r="B23" s="32">
        <v>300600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>
        <f>600+309184.14</f>
        <v>309784.14</v>
      </c>
      <c r="O23" s="30"/>
      <c r="P23" s="30"/>
      <c r="Q23" s="30">
        <f t="shared" si="5"/>
        <v>309784.14</v>
      </c>
      <c r="R23" s="37"/>
      <c r="S23" s="37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18">
      <c r="A24" s="36" t="s">
        <v>29</v>
      </c>
      <c r="B24" s="32">
        <v>110000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>
        <v>137718</v>
      </c>
      <c r="O24" s="30"/>
      <c r="P24" s="30"/>
      <c r="Q24" s="30">
        <f t="shared" si="5"/>
        <v>137718</v>
      </c>
      <c r="R24" s="37"/>
      <c r="S24" s="37"/>
      <c r="T24" s="24"/>
      <c r="U24" s="24"/>
      <c r="V24" s="24"/>
      <c r="W24" s="24"/>
      <c r="X24" s="24"/>
      <c r="Y24" s="24"/>
      <c r="Z24" s="24"/>
      <c r="AA24" s="24"/>
      <c r="AB24" s="24"/>
    </row>
    <row r="25" spans="1:28" ht="18">
      <c r="A25" s="36" t="s">
        <v>30</v>
      </c>
      <c r="B25" s="32">
        <v>57300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>
        <f>34000+288+44+108510</f>
        <v>142842</v>
      </c>
      <c r="O25" s="30"/>
      <c r="P25" s="30"/>
      <c r="Q25" s="30">
        <f t="shared" si="5"/>
        <v>142842</v>
      </c>
      <c r="R25" s="37"/>
      <c r="S25" s="37"/>
      <c r="T25" s="24"/>
      <c r="U25" s="24"/>
      <c r="V25" s="24"/>
      <c r="W25" s="24"/>
      <c r="X25" s="24"/>
      <c r="Y25" s="24"/>
      <c r="Z25" s="24"/>
      <c r="AA25" s="24"/>
      <c r="AB25" s="24"/>
    </row>
    <row r="26" spans="1:28" ht="18">
      <c r="A26" s="36" t="s">
        <v>31</v>
      </c>
      <c r="B26" s="32">
        <v>17805000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>
        <f>331517.86+9620438.68+3401075.27+85433.9+6822074.89+69595.81+53163.99+552247</f>
        <v>20935547.399999995</v>
      </c>
      <c r="O26" s="30"/>
      <c r="P26" s="30"/>
      <c r="Q26" s="30">
        <f t="shared" si="5"/>
        <v>20935547.399999995</v>
      </c>
      <c r="R26" s="37"/>
      <c r="S26" s="37"/>
      <c r="T26" s="24"/>
      <c r="U26" s="24"/>
      <c r="V26" s="24"/>
      <c r="W26" s="24"/>
      <c r="X26" s="24"/>
      <c r="Y26" s="24"/>
      <c r="Z26" s="24"/>
      <c r="AA26" s="24"/>
      <c r="AB26" s="24"/>
    </row>
    <row r="27" spans="1:28" ht="18">
      <c r="A27" s="36" t="s">
        <v>32</v>
      </c>
      <c r="B27" s="32">
        <v>26408413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>
        <v>26645006</v>
      </c>
      <c r="O27" s="30"/>
      <c r="P27" s="30"/>
      <c r="Q27" s="30">
        <f t="shared" si="5"/>
        <v>26645006</v>
      </c>
      <c r="R27" s="37"/>
      <c r="S27" s="37"/>
      <c r="T27" s="24"/>
      <c r="U27" s="24"/>
      <c r="V27" s="24"/>
      <c r="W27" s="24"/>
      <c r="X27" s="24"/>
      <c r="Y27" s="24"/>
      <c r="Z27" s="24"/>
      <c r="AA27" s="24"/>
      <c r="AB27" s="24"/>
    </row>
    <row r="28" spans="1:28" ht="18">
      <c r="A28" s="11" t="s">
        <v>3</v>
      </c>
      <c r="B28" s="17">
        <f>SUM(B21:B27)</f>
        <v>45000000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>
        <f>SUM(N21:N27)</f>
        <v>48729959.03999999</v>
      </c>
      <c r="O28" s="109"/>
      <c r="P28" s="109"/>
      <c r="Q28" s="17">
        <f>SUM(Q21:Q27)</f>
        <v>48729959.03999999</v>
      </c>
      <c r="R28" s="12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18" ht="18.75" thickBot="1">
      <c r="A29" s="1" t="s">
        <v>27</v>
      </c>
      <c r="N29" s="111"/>
      <c r="O29" s="111"/>
      <c r="P29" s="110"/>
      <c r="Q29" s="39">
        <f>SUM(Q28-Q19)</f>
        <v>2562699.2099999934</v>
      </c>
      <c r="R29" s="19"/>
    </row>
    <row r="30" spans="2:17" ht="18.75" thickTop="1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2"/>
      <c r="O30" s="22"/>
      <c r="P30" s="22"/>
      <c r="Q30" s="22"/>
    </row>
    <row r="31" spans="2:17" ht="18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2"/>
      <c r="O31" s="22"/>
      <c r="P31" s="22"/>
      <c r="Q31" s="22"/>
    </row>
    <row r="32" spans="2:17" ht="18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40"/>
      <c r="O32" s="40"/>
      <c r="P32" s="40"/>
      <c r="Q32" s="40"/>
    </row>
    <row r="33" spans="2:17" ht="18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40"/>
      <c r="O33" s="40"/>
      <c r="P33" s="40"/>
      <c r="Q33" s="40"/>
    </row>
    <row r="34" spans="2:13" ht="18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2:13" ht="18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2:13" ht="18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2:13" ht="18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</sheetData>
  <sheetProtection/>
  <mergeCells count="17">
    <mergeCell ref="A4:A7"/>
    <mergeCell ref="B4:B7"/>
    <mergeCell ref="N4:N7"/>
    <mergeCell ref="O4:O7"/>
    <mergeCell ref="P4:P7"/>
    <mergeCell ref="V4:V6"/>
    <mergeCell ref="Q4:Q7"/>
    <mergeCell ref="W4:W6"/>
    <mergeCell ref="Z4:Z6"/>
    <mergeCell ref="AA4:AA6"/>
    <mergeCell ref="AB4:AB6"/>
    <mergeCell ref="A1:AB1"/>
    <mergeCell ref="A2:AB2"/>
    <mergeCell ref="A3:AB3"/>
    <mergeCell ref="R4:R6"/>
    <mergeCell ref="T4:T6"/>
    <mergeCell ref="U4:U6"/>
  </mergeCells>
  <printOptions horizontalCentered="1"/>
  <pageMargins left="0.287401575" right="0" top="0.143700787" bottom="0" header="0" footer="0"/>
  <pageSetup horizontalDpi="600" verticalDpi="600" orientation="landscape" paperSize="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E37"/>
  <sheetViews>
    <sheetView view="pageBreakPreview" zoomScale="120" zoomScaleSheetLayoutView="120" zoomScalePageLayoutView="0" workbookViewId="0" topLeftCell="A1">
      <pane xSplit="2" ySplit="3" topLeftCell="N16" activePane="bottomRight" state="frozen"/>
      <selection pane="topLeft" activeCell="R11" sqref="R11"/>
      <selection pane="topRight" activeCell="R11" sqref="R11"/>
      <selection pane="bottomLeft" activeCell="R11" sqref="R11"/>
      <selection pane="bottomRight" activeCell="U23" sqref="U23"/>
    </sheetView>
  </sheetViews>
  <sheetFormatPr defaultColWidth="9.140625" defaultRowHeight="21.75"/>
  <cols>
    <col min="1" max="1" width="20.28125" style="1" customWidth="1"/>
    <col min="2" max="2" width="11.8515625" style="1" customWidth="1"/>
    <col min="3" max="3" width="10.57421875" style="1" hidden="1" customWidth="1"/>
    <col min="4" max="13" width="12.421875" style="1" hidden="1" customWidth="1"/>
    <col min="14" max="14" width="11.28125" style="41" customWidth="1"/>
    <col min="15" max="15" width="10.28125" style="41" customWidth="1"/>
    <col min="16" max="16" width="8.421875" style="41" customWidth="1"/>
    <col min="17" max="17" width="7.140625" style="41" customWidth="1"/>
    <col min="18" max="18" width="11.00390625" style="41" customWidth="1"/>
    <col min="19" max="19" width="10.28125" style="1" customWidth="1"/>
    <col min="20" max="20" width="9.57421875" style="1" customWidth="1"/>
    <col min="21" max="21" width="10.00390625" style="1" customWidth="1"/>
    <col min="22" max="22" width="9.140625" style="1" customWidth="1"/>
    <col min="23" max="23" width="9.8515625" style="1" customWidth="1"/>
    <col min="24" max="24" width="10.57421875" style="1" customWidth="1"/>
    <col min="25" max="26" width="10.28125" style="1" customWidth="1"/>
    <col min="27" max="27" width="8.00390625" style="1" customWidth="1"/>
    <col min="28" max="28" width="10.140625" style="1" customWidth="1"/>
    <col min="29" max="29" width="10.28125" style="1" customWidth="1"/>
    <col min="30" max="30" width="12.8515625" style="1" customWidth="1"/>
    <col min="31" max="31" width="10.57421875" style="1" bestFit="1" customWidth="1"/>
    <col min="32" max="16384" width="9.140625" style="1" customWidth="1"/>
  </cols>
  <sheetData>
    <row r="1" spans="1:29" ht="23.25">
      <c r="A1" s="157" t="s">
        <v>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</row>
    <row r="2" spans="1:29" ht="23.25">
      <c r="A2" s="157" t="s">
        <v>161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</row>
    <row r="3" spans="1:29" ht="23.25">
      <c r="A3" s="157" t="s">
        <v>144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</row>
    <row r="4" spans="1:29" ht="18" customHeight="1">
      <c r="A4" s="167" t="s">
        <v>2</v>
      </c>
      <c r="B4" s="167" t="s">
        <v>0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70" t="s">
        <v>139</v>
      </c>
      <c r="O4" s="170" t="s">
        <v>157</v>
      </c>
      <c r="P4" s="170" t="s">
        <v>158</v>
      </c>
      <c r="Q4" s="170" t="s">
        <v>160</v>
      </c>
      <c r="R4" s="170" t="s">
        <v>1</v>
      </c>
      <c r="S4" s="167" t="s">
        <v>33</v>
      </c>
      <c r="T4" s="114" t="s">
        <v>7</v>
      </c>
      <c r="U4" s="166" t="s">
        <v>10</v>
      </c>
      <c r="V4" s="166" t="s">
        <v>11</v>
      </c>
      <c r="W4" s="166" t="s">
        <v>138</v>
      </c>
      <c r="X4" s="166" t="s">
        <v>22</v>
      </c>
      <c r="Y4" s="114" t="s">
        <v>15</v>
      </c>
      <c r="Z4" s="114" t="s">
        <v>18</v>
      </c>
      <c r="AA4" s="166" t="s">
        <v>19</v>
      </c>
      <c r="AB4" s="166" t="s">
        <v>20</v>
      </c>
      <c r="AC4" s="166" t="s">
        <v>5</v>
      </c>
    </row>
    <row r="5" spans="1:29" ht="21.75" customHeight="1">
      <c r="A5" s="168"/>
      <c r="B5" s="168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71"/>
      <c r="O5" s="171"/>
      <c r="P5" s="171"/>
      <c r="Q5" s="171"/>
      <c r="R5" s="171"/>
      <c r="S5" s="168"/>
      <c r="T5" s="115" t="s">
        <v>8</v>
      </c>
      <c r="U5" s="166"/>
      <c r="V5" s="166"/>
      <c r="W5" s="166"/>
      <c r="X5" s="166"/>
      <c r="Y5" s="115" t="s">
        <v>16</v>
      </c>
      <c r="Z5" s="115" t="s">
        <v>23</v>
      </c>
      <c r="AA5" s="166"/>
      <c r="AB5" s="166"/>
      <c r="AC5" s="166"/>
    </row>
    <row r="6" spans="1:29" ht="21.75" customHeight="1">
      <c r="A6" s="168"/>
      <c r="B6" s="168"/>
      <c r="C6" s="113">
        <v>110</v>
      </c>
      <c r="D6" s="113">
        <v>120</v>
      </c>
      <c r="E6" s="113">
        <v>210</v>
      </c>
      <c r="F6" s="113">
        <v>220</v>
      </c>
      <c r="G6" s="113">
        <v>230</v>
      </c>
      <c r="H6" s="113">
        <v>240</v>
      </c>
      <c r="I6" s="113">
        <v>260</v>
      </c>
      <c r="J6" s="113">
        <v>310</v>
      </c>
      <c r="K6" s="113">
        <v>320</v>
      </c>
      <c r="L6" s="113">
        <v>330</v>
      </c>
      <c r="M6" s="113">
        <v>410</v>
      </c>
      <c r="N6" s="171"/>
      <c r="O6" s="171"/>
      <c r="P6" s="171"/>
      <c r="Q6" s="171"/>
      <c r="R6" s="171"/>
      <c r="S6" s="168"/>
      <c r="T6" s="115" t="s">
        <v>9</v>
      </c>
      <c r="U6" s="167"/>
      <c r="V6" s="167"/>
      <c r="W6" s="167"/>
      <c r="X6" s="167"/>
      <c r="Y6" s="115" t="s">
        <v>17</v>
      </c>
      <c r="Z6" s="115" t="s">
        <v>24</v>
      </c>
      <c r="AA6" s="167"/>
      <c r="AB6" s="167"/>
      <c r="AC6" s="167"/>
    </row>
    <row r="7" spans="1:29" ht="21.75" customHeight="1">
      <c r="A7" s="169"/>
      <c r="B7" s="169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72"/>
      <c r="O7" s="172"/>
      <c r="P7" s="172"/>
      <c r="Q7" s="172"/>
      <c r="R7" s="172"/>
      <c r="S7" s="116" t="s">
        <v>38</v>
      </c>
      <c r="T7" s="116" t="s">
        <v>39</v>
      </c>
      <c r="U7" s="116" t="s">
        <v>40</v>
      </c>
      <c r="V7" s="116" t="s">
        <v>41</v>
      </c>
      <c r="W7" s="116" t="s">
        <v>42</v>
      </c>
      <c r="X7" s="116" t="s">
        <v>43</v>
      </c>
      <c r="Y7" s="116" t="s">
        <v>45</v>
      </c>
      <c r="Z7" s="116" t="s">
        <v>46</v>
      </c>
      <c r="AA7" s="116" t="s">
        <v>47</v>
      </c>
      <c r="AB7" s="116" t="s">
        <v>48</v>
      </c>
      <c r="AC7" s="116" t="s">
        <v>49</v>
      </c>
    </row>
    <row r="8" spans="1:30" ht="18">
      <c r="A8" s="117" t="s">
        <v>4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9">
        <f aca="true" t="shared" si="0" ref="N8:N18">SUM(S8:AC8)</f>
        <v>0</v>
      </c>
      <c r="O8" s="119"/>
      <c r="P8" s="119"/>
      <c r="Q8" s="119"/>
      <c r="R8" s="119"/>
      <c r="S8" s="118"/>
      <c r="T8" s="118"/>
      <c r="U8" s="118"/>
      <c r="V8" s="118"/>
      <c r="W8" s="118"/>
      <c r="X8" s="118"/>
      <c r="Y8" s="118"/>
      <c r="Z8" s="119"/>
      <c r="AA8" s="119"/>
      <c r="AB8" s="119"/>
      <c r="AC8" s="118"/>
      <c r="AD8" s="31"/>
    </row>
    <row r="9" spans="1:30" ht="18">
      <c r="A9" s="120" t="s">
        <v>96</v>
      </c>
      <c r="B9" s="121">
        <f>SUM(C9:M9)</f>
        <v>2624640</v>
      </c>
      <c r="C9" s="119">
        <v>2624640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>
        <f>SUM(S9:AC9)</f>
        <v>2624640</v>
      </c>
      <c r="O9" s="119"/>
      <c r="P9" s="119"/>
      <c r="Q9" s="119"/>
      <c r="R9" s="119">
        <f>SUM(N9)</f>
        <v>2624640</v>
      </c>
      <c r="S9" s="121">
        <v>2624640</v>
      </c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23"/>
    </row>
    <row r="10" spans="1:30" ht="18">
      <c r="A10" s="120" t="s">
        <v>127</v>
      </c>
      <c r="B10" s="121">
        <f aca="true" t="shared" si="1" ref="B10:B18">SUM(C10:M10)</f>
        <v>11684560</v>
      </c>
      <c r="C10" s="119">
        <v>5359040</v>
      </c>
      <c r="D10" s="119">
        <v>223500</v>
      </c>
      <c r="E10" s="119">
        <v>3155080</v>
      </c>
      <c r="F10" s="119">
        <v>202670</v>
      </c>
      <c r="G10" s="119">
        <v>895650</v>
      </c>
      <c r="H10" s="119">
        <v>1178660</v>
      </c>
      <c r="I10" s="119"/>
      <c r="J10" s="119"/>
      <c r="K10" s="119"/>
      <c r="L10" s="119">
        <v>669960</v>
      </c>
      <c r="M10" s="119"/>
      <c r="N10" s="119">
        <f t="shared" si="0"/>
        <v>9899453</v>
      </c>
      <c r="O10" s="119"/>
      <c r="P10" s="119"/>
      <c r="Q10" s="119"/>
      <c r="R10" s="119">
        <f aca="true" t="shared" si="2" ref="R10:R18">SUM(N10)</f>
        <v>9899453</v>
      </c>
      <c r="S10" s="121">
        <v>5058204</v>
      </c>
      <c r="T10" s="121">
        <v>219000</v>
      </c>
      <c r="U10" s="121">
        <v>2432554</v>
      </c>
      <c r="V10" s="121">
        <v>120480</v>
      </c>
      <c r="W10" s="121">
        <v>612060</v>
      </c>
      <c r="X10" s="121">
        <v>787195</v>
      </c>
      <c r="Y10" s="121"/>
      <c r="Z10" s="121"/>
      <c r="AA10" s="121"/>
      <c r="AB10" s="121">
        <v>669960</v>
      </c>
      <c r="AC10" s="121"/>
      <c r="AD10" s="23"/>
    </row>
    <row r="11" spans="1:30" ht="18">
      <c r="A11" s="120" t="s">
        <v>121</v>
      </c>
      <c r="B11" s="121">
        <f t="shared" si="1"/>
        <v>221000</v>
      </c>
      <c r="C11" s="119">
        <v>105000</v>
      </c>
      <c r="D11" s="119">
        <v>5000</v>
      </c>
      <c r="E11" s="119">
        <v>50000</v>
      </c>
      <c r="F11" s="119"/>
      <c r="G11" s="119">
        <v>41000</v>
      </c>
      <c r="H11" s="119">
        <v>20000</v>
      </c>
      <c r="I11" s="119"/>
      <c r="J11" s="119"/>
      <c r="K11" s="119"/>
      <c r="L11" s="119"/>
      <c r="M11" s="119"/>
      <c r="N11" s="119">
        <f t="shared" si="0"/>
        <v>55050</v>
      </c>
      <c r="O11" s="119"/>
      <c r="P11" s="119"/>
      <c r="Q11" s="119"/>
      <c r="R11" s="119">
        <f t="shared" si="2"/>
        <v>55050</v>
      </c>
      <c r="S11" s="121">
        <v>8750</v>
      </c>
      <c r="T11" s="121"/>
      <c r="U11" s="121">
        <v>31300</v>
      </c>
      <c r="V11" s="121"/>
      <c r="W11" s="121">
        <v>15000</v>
      </c>
      <c r="X11" s="121"/>
      <c r="Y11" s="121"/>
      <c r="Z11" s="121"/>
      <c r="AA11" s="121"/>
      <c r="AB11" s="121"/>
      <c r="AC11" s="121"/>
      <c r="AD11" s="23"/>
    </row>
    <row r="12" spans="1:30" ht="18">
      <c r="A12" s="122" t="s">
        <v>122</v>
      </c>
      <c r="B12" s="121">
        <f t="shared" si="1"/>
        <v>4308200</v>
      </c>
      <c r="C12" s="119">
        <v>1463000</v>
      </c>
      <c r="D12" s="119">
        <v>215000</v>
      </c>
      <c r="E12" s="119">
        <v>927200</v>
      </c>
      <c r="F12" s="119">
        <v>450000</v>
      </c>
      <c r="G12" s="119">
        <v>140000</v>
      </c>
      <c r="H12" s="119">
        <v>470000</v>
      </c>
      <c r="I12" s="119">
        <v>500000</v>
      </c>
      <c r="J12" s="119"/>
      <c r="K12" s="119">
        <v>10000</v>
      </c>
      <c r="L12" s="119">
        <v>133000</v>
      </c>
      <c r="M12" s="119"/>
      <c r="N12" s="119">
        <f t="shared" si="0"/>
        <v>3199997.33</v>
      </c>
      <c r="O12" s="119"/>
      <c r="P12" s="119"/>
      <c r="Q12" s="119"/>
      <c r="R12" s="119">
        <f t="shared" si="2"/>
        <v>3199997.33</v>
      </c>
      <c r="S12" s="121">
        <v>777055.13</v>
      </c>
      <c r="T12" s="121">
        <v>132110</v>
      </c>
      <c r="U12" s="121">
        <v>902350</v>
      </c>
      <c r="V12" s="121">
        <v>430151.56</v>
      </c>
      <c r="W12" s="121">
        <v>133410</v>
      </c>
      <c r="X12" s="121">
        <v>231220.64</v>
      </c>
      <c r="Y12" s="121">
        <v>499700</v>
      </c>
      <c r="Z12" s="121"/>
      <c r="AA12" s="121">
        <v>9000</v>
      </c>
      <c r="AB12" s="121">
        <v>85000</v>
      </c>
      <c r="AC12" s="121"/>
      <c r="AD12" s="23"/>
    </row>
    <row r="13" spans="1:30" ht="18">
      <c r="A13" s="120" t="s">
        <v>123</v>
      </c>
      <c r="B13" s="121">
        <f t="shared" si="1"/>
        <v>3097598</v>
      </c>
      <c r="C13" s="119">
        <v>412200</v>
      </c>
      <c r="D13" s="119">
        <v>205000</v>
      </c>
      <c r="E13" s="119">
        <v>1824698</v>
      </c>
      <c r="F13" s="119">
        <v>120700</v>
      </c>
      <c r="G13" s="119">
        <v>40000</v>
      </c>
      <c r="H13" s="119">
        <v>395000</v>
      </c>
      <c r="I13" s="119"/>
      <c r="J13" s="119"/>
      <c r="K13" s="119"/>
      <c r="L13" s="119">
        <v>100000</v>
      </c>
      <c r="M13" s="119"/>
      <c r="N13" s="119">
        <f t="shared" si="0"/>
        <v>2471534.8</v>
      </c>
      <c r="O13" s="119"/>
      <c r="P13" s="119"/>
      <c r="Q13" s="119"/>
      <c r="R13" s="119">
        <f t="shared" si="2"/>
        <v>2471534.8</v>
      </c>
      <c r="S13" s="121">
        <v>325181</v>
      </c>
      <c r="T13" s="123">
        <v>32060</v>
      </c>
      <c r="U13" s="121">
        <v>1652661.8</v>
      </c>
      <c r="V13" s="121">
        <v>65715</v>
      </c>
      <c r="W13" s="121">
        <v>34879</v>
      </c>
      <c r="X13" s="121">
        <v>301038</v>
      </c>
      <c r="Y13" s="121"/>
      <c r="Z13" s="123"/>
      <c r="AA13" s="123"/>
      <c r="AB13" s="123">
        <v>60000</v>
      </c>
      <c r="AC13" s="123"/>
      <c r="AD13" s="23"/>
    </row>
    <row r="14" spans="1:30" ht="18">
      <c r="A14" s="120" t="s">
        <v>97</v>
      </c>
      <c r="B14" s="121">
        <f t="shared" si="1"/>
        <v>445000</v>
      </c>
      <c r="C14" s="119">
        <v>395000</v>
      </c>
      <c r="D14" s="119"/>
      <c r="E14" s="119">
        <v>50000</v>
      </c>
      <c r="F14" s="119"/>
      <c r="G14" s="119"/>
      <c r="H14" s="119"/>
      <c r="I14" s="119"/>
      <c r="J14" s="119"/>
      <c r="K14" s="119"/>
      <c r="L14" s="119"/>
      <c r="M14" s="119"/>
      <c r="N14" s="119">
        <f t="shared" si="0"/>
        <v>371280.84</v>
      </c>
      <c r="O14" s="119"/>
      <c r="P14" s="119"/>
      <c r="Q14" s="119"/>
      <c r="R14" s="119">
        <f t="shared" si="2"/>
        <v>371280.84</v>
      </c>
      <c r="S14" s="121">
        <v>336698.51</v>
      </c>
      <c r="T14" s="121"/>
      <c r="U14" s="121">
        <v>34582.33</v>
      </c>
      <c r="V14" s="121"/>
      <c r="W14" s="121"/>
      <c r="X14" s="121"/>
      <c r="Y14" s="121"/>
      <c r="Z14" s="121"/>
      <c r="AA14" s="121"/>
      <c r="AB14" s="121"/>
      <c r="AC14" s="121"/>
      <c r="AD14" s="23"/>
    </row>
    <row r="15" spans="1:30" ht="18">
      <c r="A15" s="120" t="s">
        <v>100</v>
      </c>
      <c r="B15" s="121">
        <f t="shared" si="1"/>
        <v>129800</v>
      </c>
      <c r="C15" s="119">
        <v>35800</v>
      </c>
      <c r="D15" s="119"/>
      <c r="E15" s="119">
        <v>60700</v>
      </c>
      <c r="F15" s="119">
        <v>33300</v>
      </c>
      <c r="G15" s="119"/>
      <c r="H15" s="119"/>
      <c r="I15" s="119"/>
      <c r="J15" s="119"/>
      <c r="K15" s="119"/>
      <c r="L15" s="119"/>
      <c r="M15" s="119"/>
      <c r="N15" s="119">
        <f>SUM(S15:AC15)</f>
        <v>109100</v>
      </c>
      <c r="O15" s="119"/>
      <c r="P15" s="119"/>
      <c r="Q15" s="119"/>
      <c r="R15" s="119">
        <f t="shared" si="2"/>
        <v>109100</v>
      </c>
      <c r="S15" s="121">
        <v>35600</v>
      </c>
      <c r="T15" s="121"/>
      <c r="U15" s="121">
        <v>60200</v>
      </c>
      <c r="V15" s="121">
        <v>13300</v>
      </c>
      <c r="W15" s="121"/>
      <c r="X15" s="121"/>
      <c r="Y15" s="121"/>
      <c r="Z15" s="121"/>
      <c r="AA15" s="121"/>
      <c r="AB15" s="121"/>
      <c r="AC15" s="121"/>
      <c r="AD15" s="23"/>
    </row>
    <row r="16" spans="1:31" ht="18">
      <c r="A16" s="124" t="s">
        <v>132</v>
      </c>
      <c r="B16" s="121">
        <f t="shared" si="1"/>
        <v>3079500</v>
      </c>
      <c r="C16" s="119"/>
      <c r="D16" s="119"/>
      <c r="E16" s="119"/>
      <c r="F16" s="119"/>
      <c r="G16" s="119"/>
      <c r="H16" s="119">
        <v>79500</v>
      </c>
      <c r="I16" s="119"/>
      <c r="J16" s="119">
        <v>3000000</v>
      </c>
      <c r="K16" s="119"/>
      <c r="L16" s="119"/>
      <c r="M16" s="119"/>
      <c r="N16" s="119">
        <f>SUM(S16:AC16)-O16</f>
        <v>3079500</v>
      </c>
      <c r="O16" s="119">
        <v>6714600</v>
      </c>
      <c r="P16" s="119"/>
      <c r="Q16" s="119"/>
      <c r="R16" s="119">
        <f>SUM(N16:O16)</f>
        <v>9794100</v>
      </c>
      <c r="S16" s="121"/>
      <c r="T16" s="121"/>
      <c r="U16" s="121"/>
      <c r="V16" s="121"/>
      <c r="W16" s="121"/>
      <c r="X16" s="121">
        <v>79500</v>
      </c>
      <c r="Y16" s="121"/>
      <c r="Z16" s="121">
        <f>3000000+6714600</f>
        <v>9714600</v>
      </c>
      <c r="AA16" s="121"/>
      <c r="AB16" s="121"/>
      <c r="AC16" s="121"/>
      <c r="AD16" s="23"/>
      <c r="AE16" s="19"/>
    </row>
    <row r="17" spans="1:30" ht="18">
      <c r="A17" s="120" t="s">
        <v>98</v>
      </c>
      <c r="B17" s="121">
        <f t="shared" si="1"/>
        <v>3744000</v>
      </c>
      <c r="C17" s="119">
        <v>15000</v>
      </c>
      <c r="D17" s="119">
        <v>35000</v>
      </c>
      <c r="E17" s="119">
        <v>3304000</v>
      </c>
      <c r="F17" s="119">
        <v>240000</v>
      </c>
      <c r="G17" s="119"/>
      <c r="H17" s="119"/>
      <c r="I17" s="119">
        <v>150000</v>
      </c>
      <c r="J17" s="119"/>
      <c r="K17" s="119"/>
      <c r="L17" s="119"/>
      <c r="M17" s="119"/>
      <c r="N17" s="119">
        <f t="shared" si="0"/>
        <v>3669480</v>
      </c>
      <c r="O17" s="119"/>
      <c r="P17" s="119"/>
      <c r="Q17" s="119"/>
      <c r="R17" s="119">
        <f t="shared" si="2"/>
        <v>3669480</v>
      </c>
      <c r="S17" s="121"/>
      <c r="T17" s="121">
        <v>35000</v>
      </c>
      <c r="U17" s="121">
        <v>3284480</v>
      </c>
      <c r="V17" s="121">
        <v>240000</v>
      </c>
      <c r="W17" s="121"/>
      <c r="X17" s="121"/>
      <c r="Y17" s="121">
        <v>110000</v>
      </c>
      <c r="Z17" s="121"/>
      <c r="AA17" s="121"/>
      <c r="AB17" s="121"/>
      <c r="AC17" s="121"/>
      <c r="AD17" s="23"/>
    </row>
    <row r="18" spans="1:30" ht="18.75" thickBot="1">
      <c r="A18" s="124" t="s">
        <v>5</v>
      </c>
      <c r="B18" s="125">
        <f t="shared" si="1"/>
        <v>15665702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>
        <v>15665702</v>
      </c>
      <c r="N18" s="126">
        <f t="shared" si="0"/>
        <v>13972623.86</v>
      </c>
      <c r="O18" s="126"/>
      <c r="P18" s="126"/>
      <c r="Q18" s="126"/>
      <c r="R18" s="126">
        <f t="shared" si="2"/>
        <v>13972623.86</v>
      </c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>
        <v>13972623.86</v>
      </c>
      <c r="AD18" s="23"/>
    </row>
    <row r="19" spans="1:31" ht="18.75" thickBot="1">
      <c r="A19" s="127" t="s">
        <v>155</v>
      </c>
      <c r="B19" s="128">
        <f aca="true" t="shared" si="3" ref="B19:M19">SUM(B9:B18)</f>
        <v>45000000</v>
      </c>
      <c r="C19" s="128">
        <f t="shared" si="3"/>
        <v>10409680</v>
      </c>
      <c r="D19" s="128">
        <f t="shared" si="3"/>
        <v>683500</v>
      </c>
      <c r="E19" s="128">
        <f t="shared" si="3"/>
        <v>9371678</v>
      </c>
      <c r="F19" s="128">
        <f t="shared" si="3"/>
        <v>1046670</v>
      </c>
      <c r="G19" s="128">
        <f t="shared" si="3"/>
        <v>1116650</v>
      </c>
      <c r="H19" s="128">
        <f t="shared" si="3"/>
        <v>2143160</v>
      </c>
      <c r="I19" s="128">
        <f t="shared" si="3"/>
        <v>650000</v>
      </c>
      <c r="J19" s="128">
        <f t="shared" si="3"/>
        <v>3000000</v>
      </c>
      <c r="K19" s="128">
        <f t="shared" si="3"/>
        <v>10000</v>
      </c>
      <c r="L19" s="128">
        <f t="shared" si="3"/>
        <v>902960</v>
      </c>
      <c r="M19" s="128">
        <f t="shared" si="3"/>
        <v>15665702</v>
      </c>
      <c r="N19" s="128">
        <f>SUM(N8:N18)</f>
        <v>39452659.83</v>
      </c>
      <c r="O19" s="128"/>
      <c r="P19" s="128"/>
      <c r="Q19" s="128"/>
      <c r="R19" s="128">
        <f aca="true" t="shared" si="4" ref="R19:AC19">SUM(R9:R18)</f>
        <v>46167259.83</v>
      </c>
      <c r="S19" s="128">
        <f t="shared" si="4"/>
        <v>9166128.64</v>
      </c>
      <c r="T19" s="128">
        <f t="shared" si="4"/>
        <v>418170</v>
      </c>
      <c r="U19" s="128">
        <f t="shared" si="4"/>
        <v>8398128.129999999</v>
      </c>
      <c r="V19" s="128">
        <f t="shared" si="4"/>
        <v>869646.56</v>
      </c>
      <c r="W19" s="128">
        <f t="shared" si="4"/>
        <v>795349</v>
      </c>
      <c r="X19" s="128">
        <f t="shared" si="4"/>
        <v>1398953.6400000001</v>
      </c>
      <c r="Y19" s="128">
        <f t="shared" si="4"/>
        <v>609700</v>
      </c>
      <c r="Z19" s="128">
        <f t="shared" si="4"/>
        <v>9714600</v>
      </c>
      <c r="AA19" s="128">
        <f t="shared" si="4"/>
        <v>9000</v>
      </c>
      <c r="AB19" s="128">
        <f t="shared" si="4"/>
        <v>814960</v>
      </c>
      <c r="AC19" s="128">
        <f t="shared" si="4"/>
        <v>13972623.86</v>
      </c>
      <c r="AD19" s="23">
        <f>SUM(S19:AC19)</f>
        <v>46167259.83</v>
      </c>
      <c r="AE19" s="19"/>
    </row>
    <row r="20" spans="1:30" ht="18">
      <c r="A20" s="129" t="s">
        <v>21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1"/>
      <c r="O20" s="131"/>
      <c r="P20" s="131"/>
      <c r="Q20" s="131"/>
      <c r="R20" s="131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2"/>
      <c r="AD20" s="23"/>
    </row>
    <row r="21" spans="1:30" ht="18">
      <c r="A21" s="133" t="s">
        <v>28</v>
      </c>
      <c r="B21" s="119">
        <v>170287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>
        <f>127534.1+51473.5+37416.4+4590</f>
        <v>221014</v>
      </c>
      <c r="O21" s="119"/>
      <c r="P21" s="119"/>
      <c r="Q21" s="119"/>
      <c r="R21" s="119">
        <f>SUM(N21)</f>
        <v>221014</v>
      </c>
      <c r="S21" s="134"/>
      <c r="T21" s="134"/>
      <c r="U21" s="118"/>
      <c r="V21" s="118"/>
      <c r="W21" s="118"/>
      <c r="X21" s="118"/>
      <c r="Y21" s="118"/>
      <c r="Z21" s="118"/>
      <c r="AA21" s="118"/>
      <c r="AB21" s="118"/>
      <c r="AC21" s="118"/>
      <c r="AD21" s="19"/>
    </row>
    <row r="22" spans="1:30" ht="18">
      <c r="A22" s="133" t="s">
        <v>37</v>
      </c>
      <c r="B22" s="121">
        <v>148400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>
        <f>6885+1377+2667.5+3401+133680+560+9225+79027+97980+2000+600+645</f>
        <v>338047.5</v>
      </c>
      <c r="O22" s="119"/>
      <c r="P22" s="119"/>
      <c r="Q22" s="119"/>
      <c r="R22" s="119">
        <f aca="true" t="shared" si="5" ref="R22:R27">SUM(N22)</f>
        <v>338047.5</v>
      </c>
      <c r="S22" s="135"/>
      <c r="T22" s="135"/>
      <c r="U22" s="120"/>
      <c r="V22" s="120"/>
      <c r="W22" s="120"/>
      <c r="X22" s="120"/>
      <c r="Y22" s="120"/>
      <c r="Z22" s="120"/>
      <c r="AA22" s="120"/>
      <c r="AB22" s="120"/>
      <c r="AC22" s="120"/>
      <c r="AD22" s="19"/>
    </row>
    <row r="23" spans="1:29" ht="18">
      <c r="A23" s="133" t="s">
        <v>35</v>
      </c>
      <c r="B23" s="121">
        <v>300600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>
        <f>600+309184.14</f>
        <v>309784.14</v>
      </c>
      <c r="O23" s="119"/>
      <c r="P23" s="119"/>
      <c r="Q23" s="119"/>
      <c r="R23" s="119">
        <f t="shared" si="5"/>
        <v>309784.14</v>
      </c>
      <c r="S23" s="135"/>
      <c r="T23" s="135"/>
      <c r="U23" s="120"/>
      <c r="V23" s="120"/>
      <c r="W23" s="120"/>
      <c r="X23" s="120"/>
      <c r="Y23" s="120"/>
      <c r="Z23" s="120"/>
      <c r="AA23" s="120"/>
      <c r="AB23" s="120"/>
      <c r="AC23" s="120"/>
    </row>
    <row r="24" spans="1:29" ht="18">
      <c r="A24" s="133" t="s">
        <v>29</v>
      </c>
      <c r="B24" s="121">
        <v>110000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>
        <v>137718</v>
      </c>
      <c r="O24" s="119"/>
      <c r="P24" s="119"/>
      <c r="Q24" s="119"/>
      <c r="R24" s="119">
        <f t="shared" si="5"/>
        <v>137718</v>
      </c>
      <c r="S24" s="135"/>
      <c r="T24" s="135"/>
      <c r="U24" s="120"/>
      <c r="V24" s="120"/>
      <c r="W24" s="120"/>
      <c r="X24" s="120"/>
      <c r="Y24" s="120"/>
      <c r="Z24" s="120"/>
      <c r="AA24" s="120"/>
      <c r="AB24" s="120"/>
      <c r="AC24" s="120"/>
    </row>
    <row r="25" spans="1:29" ht="18">
      <c r="A25" s="133" t="s">
        <v>30</v>
      </c>
      <c r="B25" s="121">
        <v>57300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>
        <f>34000+288+44+108510</f>
        <v>142842</v>
      </c>
      <c r="O25" s="119"/>
      <c r="P25" s="119"/>
      <c r="Q25" s="119"/>
      <c r="R25" s="119">
        <f t="shared" si="5"/>
        <v>142842</v>
      </c>
      <c r="S25" s="135"/>
      <c r="T25" s="135"/>
      <c r="U25" s="120"/>
      <c r="V25" s="120"/>
      <c r="W25" s="120"/>
      <c r="X25" s="120"/>
      <c r="Y25" s="120"/>
      <c r="Z25" s="120"/>
      <c r="AA25" s="120"/>
      <c r="AB25" s="120"/>
      <c r="AC25" s="120"/>
    </row>
    <row r="26" spans="1:29" ht="18">
      <c r="A26" s="133" t="s">
        <v>31</v>
      </c>
      <c r="B26" s="121">
        <v>17805000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>
        <f>331517.86+9620438.68+3401075.27+85433.9+6822074.89+69595.81+53163.99+552247</f>
        <v>20935547.399999995</v>
      </c>
      <c r="O26" s="119"/>
      <c r="P26" s="119"/>
      <c r="Q26" s="119"/>
      <c r="R26" s="119">
        <f t="shared" si="5"/>
        <v>20935547.399999995</v>
      </c>
      <c r="S26" s="135"/>
      <c r="T26" s="135"/>
      <c r="U26" s="120"/>
      <c r="V26" s="120"/>
      <c r="W26" s="120"/>
      <c r="X26" s="120"/>
      <c r="Y26" s="120"/>
      <c r="Z26" s="120"/>
      <c r="AA26" s="120"/>
      <c r="AB26" s="120"/>
      <c r="AC26" s="120"/>
    </row>
    <row r="27" spans="1:29" ht="18">
      <c r="A27" s="133" t="s">
        <v>32</v>
      </c>
      <c r="B27" s="121">
        <v>26408413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>
        <v>26645006</v>
      </c>
      <c r="O27" s="119"/>
      <c r="P27" s="119"/>
      <c r="Q27" s="119"/>
      <c r="R27" s="119">
        <f t="shared" si="5"/>
        <v>26645006</v>
      </c>
      <c r="S27" s="135"/>
      <c r="T27" s="135"/>
      <c r="U27" s="120"/>
      <c r="V27" s="120"/>
      <c r="W27" s="120"/>
      <c r="X27" s="120"/>
      <c r="Y27" s="120"/>
      <c r="Z27" s="120"/>
      <c r="AA27" s="120"/>
      <c r="AB27" s="120"/>
      <c r="AC27" s="120"/>
    </row>
    <row r="28" spans="1:29" ht="18">
      <c r="A28" s="136" t="s">
        <v>3</v>
      </c>
      <c r="B28" s="137">
        <f>SUM(B21:B27)</f>
        <v>45000000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>
        <f>SUM(N21:N27)</f>
        <v>48729959.03999999</v>
      </c>
      <c r="O28" s="137"/>
      <c r="P28" s="137"/>
      <c r="Q28" s="137"/>
      <c r="R28" s="137">
        <f>SUM(R21:R27)</f>
        <v>48729959.03999999</v>
      </c>
      <c r="S28" s="138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</row>
    <row r="29" spans="1:29" ht="18.75" thickBot="1">
      <c r="A29" s="140" t="s">
        <v>27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1"/>
      <c r="O29" s="141"/>
      <c r="P29" s="141"/>
      <c r="Q29" s="142"/>
      <c r="R29" s="143">
        <f>SUM(R28-R19)</f>
        <v>2562699.2099999934</v>
      </c>
      <c r="S29" s="144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</row>
    <row r="30" spans="2:18" ht="18.75" thickTop="1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2"/>
      <c r="O30" s="22"/>
      <c r="P30" s="22"/>
      <c r="Q30" s="22"/>
      <c r="R30" s="22"/>
    </row>
    <row r="31" spans="2:18" ht="18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2"/>
      <c r="O31" s="22"/>
      <c r="P31" s="22"/>
      <c r="Q31" s="22"/>
      <c r="R31" s="22"/>
    </row>
    <row r="32" spans="2:18" ht="18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40"/>
      <c r="O32" s="40"/>
      <c r="P32" s="40"/>
      <c r="Q32" s="40"/>
      <c r="R32" s="40"/>
    </row>
    <row r="33" spans="2:18" ht="18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40"/>
      <c r="O33" s="40"/>
      <c r="P33" s="40"/>
      <c r="Q33" s="40"/>
      <c r="R33" s="40"/>
    </row>
    <row r="34" spans="2:13" ht="18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2:13" ht="18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2:13" ht="18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2:13" ht="18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</sheetData>
  <sheetProtection/>
  <mergeCells count="18">
    <mergeCell ref="AB4:AB6"/>
    <mergeCell ref="U4:U6"/>
    <mergeCell ref="R4:R7"/>
    <mergeCell ref="AC4:AC6"/>
    <mergeCell ref="A1:AC1"/>
    <mergeCell ref="A2:AC2"/>
    <mergeCell ref="A3:AC3"/>
    <mergeCell ref="S4:S6"/>
    <mergeCell ref="V4:V6"/>
    <mergeCell ref="W4:W6"/>
    <mergeCell ref="X4:X6"/>
    <mergeCell ref="AA4:AA6"/>
    <mergeCell ref="A4:A7"/>
    <mergeCell ref="B4:B7"/>
    <mergeCell ref="N4:N7"/>
    <mergeCell ref="O4:O7"/>
    <mergeCell ref="P4:P7"/>
    <mergeCell ref="Q4:Q7"/>
  </mergeCells>
  <printOptions horizontalCentered="1"/>
  <pageMargins left="0.287401575" right="0" top="0.143700787" bottom="0" header="0" footer="0"/>
  <pageSetup horizontalDpi="600" verticalDpi="600" orientation="landscape" paperSize="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E6"/>
  <sheetViews>
    <sheetView zoomScalePageLayoutView="0" workbookViewId="0" topLeftCell="A1">
      <selection activeCell="C13" sqref="C13"/>
    </sheetView>
  </sheetViews>
  <sheetFormatPr defaultColWidth="9.140625" defaultRowHeight="21.75"/>
  <cols>
    <col min="1" max="1" width="8.57421875" style="0" customWidth="1"/>
    <col min="2" max="2" width="5.421875" style="0" customWidth="1"/>
    <col min="3" max="3" width="16.28125" style="0" customWidth="1"/>
    <col min="4" max="4" width="15.421875" style="0" customWidth="1"/>
    <col min="5" max="5" width="15.00390625" style="0" customWidth="1"/>
  </cols>
  <sheetData>
    <row r="1" spans="1:5" ht="21.75">
      <c r="A1" s="145"/>
      <c r="B1" s="145"/>
      <c r="C1" s="146">
        <v>59</v>
      </c>
      <c r="D1" s="146">
        <v>60</v>
      </c>
      <c r="E1" s="146">
        <v>61</v>
      </c>
    </row>
    <row r="2" spans="1:5" ht="21.75">
      <c r="A2" s="145" t="s">
        <v>162</v>
      </c>
      <c r="B2" s="145">
        <v>1</v>
      </c>
      <c r="C2" s="147">
        <v>952873.45</v>
      </c>
      <c r="D2" s="147">
        <v>1052182.21</v>
      </c>
      <c r="E2" s="147">
        <v>1149405.64</v>
      </c>
    </row>
    <row r="3" spans="1:5" ht="21.75">
      <c r="A3" s="145"/>
      <c r="B3" s="145">
        <v>2</v>
      </c>
      <c r="C3" s="147">
        <v>43052679.01</v>
      </c>
      <c r="D3" s="147">
        <v>45865361.68</v>
      </c>
      <c r="E3" s="147">
        <v>48729959.04</v>
      </c>
    </row>
    <row r="4" spans="1:5" ht="21.75">
      <c r="A4" s="145" t="s">
        <v>4</v>
      </c>
      <c r="B4" s="145">
        <v>1</v>
      </c>
      <c r="C4" s="147">
        <v>4698000</v>
      </c>
      <c r="D4" s="147">
        <v>1399000</v>
      </c>
      <c r="E4" s="147">
        <v>9714600</v>
      </c>
    </row>
    <row r="5" spans="1:5" ht="21.75">
      <c r="A5" s="145"/>
      <c r="B5" s="145">
        <v>2</v>
      </c>
      <c r="C5" s="147">
        <v>4830120</v>
      </c>
      <c r="D5" s="147">
        <v>1399000</v>
      </c>
      <c r="E5" s="147">
        <v>9714600</v>
      </c>
    </row>
    <row r="6" spans="1:5" ht="21.75">
      <c r="A6" s="145"/>
      <c r="B6" s="145">
        <v>3</v>
      </c>
      <c r="C6" s="147">
        <v>41986033.8</v>
      </c>
      <c r="D6" s="147">
        <v>35135690.21</v>
      </c>
      <c r="E6" s="147">
        <v>46167259.83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Laser</dc:creator>
  <cp:keywords/>
  <dc:description/>
  <cp:lastModifiedBy>User</cp:lastModifiedBy>
  <cp:lastPrinted>2018-10-25T07:41:28Z</cp:lastPrinted>
  <dcterms:created xsi:type="dcterms:W3CDTF">2005-10-26T03:13:00Z</dcterms:created>
  <dcterms:modified xsi:type="dcterms:W3CDTF">2019-06-19T07:40:20Z</dcterms:modified>
  <cp:category/>
  <cp:version/>
  <cp:contentType/>
  <cp:contentStatus/>
</cp:coreProperties>
</file>