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สมุดงานนี้" defaultThemeVersion="124226"/>
  <bookViews>
    <workbookView xWindow="-120" yWindow="-120" windowWidth="20610" windowHeight="11640" tabRatio="899" activeTab="1"/>
  </bookViews>
  <sheets>
    <sheet name="ปร.5" sheetId="18" r:id="rId1"/>
    <sheet name="ปร.4" sheetId="17" r:id="rId2"/>
  </sheets>
  <definedNames>
    <definedName name="_xlnm.Print_Area" localSheetId="1">ปร.4!$A$1:$L$125</definedName>
    <definedName name="_xlnm.Print_Area" localSheetId="0">ปร.5!$A$1:$H$34</definedName>
  </definedNames>
  <calcPr calcId="144525"/>
</workbook>
</file>

<file path=xl/calcChain.xml><?xml version="1.0" encoding="utf-8"?>
<calcChain xmlns="http://schemas.openxmlformats.org/spreadsheetml/2006/main">
  <c r="C9" i="18" l="1"/>
  <c r="K75" i="17"/>
  <c r="I75" i="17"/>
  <c r="L75" i="17" s="1"/>
  <c r="C115" i="17"/>
  <c r="C88" i="17"/>
  <c r="C61" i="17"/>
  <c r="C34" i="17"/>
  <c r="K88" i="17"/>
  <c r="K61" i="17"/>
  <c r="K34" i="17"/>
  <c r="K115" i="17"/>
  <c r="K42" i="17"/>
  <c r="K17" i="17"/>
  <c r="I122" i="17"/>
  <c r="I123" i="17"/>
  <c r="I93" i="17" l="1"/>
  <c r="K93" i="17"/>
  <c r="I94" i="17"/>
  <c r="K94" i="17"/>
  <c r="K102" i="17"/>
  <c r="K103" i="17"/>
  <c r="K104" i="17"/>
  <c r="K101" i="17"/>
  <c r="I104" i="17"/>
  <c r="I103" i="17"/>
  <c r="I102" i="17"/>
  <c r="I101" i="17"/>
  <c r="L101" i="17" l="1"/>
  <c r="L93" i="17"/>
  <c r="L94" i="17"/>
  <c r="L103" i="17"/>
  <c r="L102" i="17"/>
  <c r="L104" i="17"/>
  <c r="I121" i="17"/>
  <c r="L121" i="17" s="1"/>
  <c r="L122" i="17"/>
  <c r="L123" i="17"/>
  <c r="K121" i="17"/>
  <c r="K122" i="17"/>
  <c r="K123" i="17"/>
  <c r="K120" i="17"/>
  <c r="I120" i="17"/>
  <c r="L120" i="17" s="1"/>
  <c r="K100" i="17" l="1"/>
  <c r="I100" i="17"/>
  <c r="K99" i="17"/>
  <c r="I99" i="17"/>
  <c r="K98" i="17"/>
  <c r="I98" i="17"/>
  <c r="L99" i="17" l="1"/>
  <c r="L98" i="17"/>
  <c r="L100" i="17"/>
  <c r="D21" i="18"/>
  <c r="K19" i="17"/>
  <c r="I19" i="17"/>
  <c r="I42" i="17"/>
  <c r="I44" i="17"/>
  <c r="K44" i="17"/>
  <c r="K14" i="17"/>
  <c r="I14" i="17"/>
  <c r="K67" i="17"/>
  <c r="I67" i="17"/>
  <c r="F19" i="18"/>
  <c r="F18" i="18"/>
  <c r="F17" i="18"/>
  <c r="F16" i="18"/>
  <c r="F15" i="18"/>
  <c r="F14" i="18"/>
  <c r="F13" i="18"/>
  <c r="I95" i="17"/>
  <c r="K95" i="17"/>
  <c r="I96" i="17"/>
  <c r="K96" i="17"/>
  <c r="I97" i="17"/>
  <c r="K97" i="17"/>
  <c r="K74" i="17"/>
  <c r="I74" i="17"/>
  <c r="K73" i="17"/>
  <c r="I73" i="17"/>
  <c r="K71" i="17"/>
  <c r="I71" i="17"/>
  <c r="K70" i="17"/>
  <c r="I70" i="17"/>
  <c r="K69" i="17"/>
  <c r="I69" i="17"/>
  <c r="K68" i="17"/>
  <c r="I68" i="17"/>
  <c r="K47" i="17"/>
  <c r="I47" i="17"/>
  <c r="K46" i="17"/>
  <c r="I46" i="17"/>
  <c r="K45" i="17"/>
  <c r="I45" i="17"/>
  <c r="K43" i="17"/>
  <c r="I43" i="17"/>
  <c r="I41" i="17"/>
  <c r="K41" i="17"/>
  <c r="K40" i="17"/>
  <c r="I40" i="17"/>
  <c r="K39" i="17"/>
  <c r="I39" i="17"/>
  <c r="K38" i="17"/>
  <c r="I38" i="17"/>
  <c r="K66" i="17"/>
  <c r="I66" i="17"/>
  <c r="K18" i="17"/>
  <c r="I18" i="17"/>
  <c r="I17" i="17"/>
  <c r="L17" i="17" s="1"/>
  <c r="K16" i="17"/>
  <c r="I16" i="17"/>
  <c r="K15" i="17"/>
  <c r="I15" i="17"/>
  <c r="K13" i="17"/>
  <c r="I13" i="17"/>
  <c r="K12" i="17"/>
  <c r="I12" i="17"/>
  <c r="K11" i="17"/>
  <c r="I11" i="17"/>
  <c r="K10" i="17"/>
  <c r="I10" i="17"/>
  <c r="K9" i="17"/>
  <c r="I9" i="17"/>
  <c r="L42" i="17" l="1"/>
  <c r="L66" i="17"/>
  <c r="L40" i="17"/>
  <c r="L44" i="17"/>
  <c r="L43" i="17"/>
  <c r="L69" i="17"/>
  <c r="L68" i="17"/>
  <c r="L45" i="17"/>
  <c r="L10" i="17"/>
  <c r="L71" i="17"/>
  <c r="L73" i="17"/>
  <c r="L39" i="17"/>
  <c r="L74" i="17"/>
  <c r="L70" i="17"/>
  <c r="L11" i="17"/>
  <c r="L15" i="17"/>
  <c r="L13" i="17"/>
  <c r="L46" i="17"/>
  <c r="L9" i="17"/>
  <c r="L18" i="17"/>
  <c r="L19" i="17"/>
  <c r="L38" i="17"/>
  <c r="L47" i="17"/>
  <c r="L97" i="17"/>
  <c r="K29" i="17"/>
  <c r="K37" i="17" s="1"/>
  <c r="K56" i="17" s="1"/>
  <c r="L41" i="17"/>
  <c r="L14" i="17"/>
  <c r="L95" i="17"/>
  <c r="L16" i="17"/>
  <c r="L96" i="17"/>
  <c r="L67" i="17"/>
  <c r="I29" i="17"/>
  <c r="I37" i="17" s="1"/>
  <c r="I56" i="17" s="1"/>
  <c r="I64" i="17" s="1"/>
  <c r="I83" i="17" s="1"/>
  <c r="I91" i="17" s="1"/>
  <c r="I110" i="17" s="1"/>
  <c r="I118" i="17" s="1"/>
  <c r="I125" i="17" s="1"/>
  <c r="L12" i="17"/>
  <c r="K64" i="17" l="1"/>
  <c r="K83" i="17" s="1"/>
  <c r="K91" i="17" s="1"/>
  <c r="K110" i="17" s="1"/>
  <c r="K118" i="17" s="1"/>
  <c r="K125" i="17" s="1"/>
  <c r="L29" i="17"/>
  <c r="L37" i="17" s="1"/>
  <c r="L56" i="17" s="1"/>
  <c r="L64" i="17" s="1"/>
  <c r="L83" i="17" s="1"/>
  <c r="L91" i="17" s="1"/>
  <c r="L110" i="17" s="1"/>
  <c r="L118" i="17" l="1"/>
  <c r="L125" i="17" s="1"/>
  <c r="L128" i="17" s="1"/>
  <c r="D12" i="18" l="1"/>
  <c r="F12" i="18" s="1"/>
  <c r="F20" i="18" s="1"/>
</calcChain>
</file>

<file path=xl/sharedStrings.xml><?xml version="1.0" encoding="utf-8"?>
<sst xmlns="http://schemas.openxmlformats.org/spreadsheetml/2006/main" count="280" uniqueCount="136">
  <si>
    <t>ลำดับที่</t>
  </si>
  <si>
    <t>รายการ</t>
  </si>
  <si>
    <t>จำนวน</t>
  </si>
  <si>
    <t>หน่วย</t>
  </si>
  <si>
    <t>หมายเหตุ</t>
  </si>
  <si>
    <t>จำนวนเงิน</t>
  </si>
  <si>
    <t>ลบ.ม.</t>
  </si>
  <si>
    <t>จังหวัด</t>
  </si>
  <si>
    <t>ประมาณราคาเมื่อวันที่</t>
  </si>
  <si>
    <t>รายการประมาณราคาวัสดุ และราคาการก่อสร้าง</t>
  </si>
  <si>
    <t>ค่าวัสดุ</t>
  </si>
  <si>
    <t>ค่าแรงงาน</t>
  </si>
  <si>
    <t>รวมค่าวัสดุ  และค่าแรงงาน</t>
  </si>
  <si>
    <t>ราคาต่อหน่วย</t>
  </si>
  <si>
    <t>ตร.ม.</t>
  </si>
  <si>
    <t xml:space="preserve">สถานที่ก่อสร้าง </t>
  </si>
  <si>
    <t xml:space="preserve">ประมาณราคาโดย </t>
  </si>
  <si>
    <t xml:space="preserve">ประมาณราคาค่าก่อสร้าง  </t>
  </si>
  <si>
    <t>เส้น</t>
  </si>
  <si>
    <t xml:space="preserve"> - ทรายหยาบรองพื้นอัดแน่น</t>
  </si>
  <si>
    <t xml:space="preserve"> - คอนกรีตหยาบ</t>
  </si>
  <si>
    <t xml:space="preserve"> - ไม้แบบโครงสร้าง </t>
  </si>
  <si>
    <t>กก.</t>
  </si>
  <si>
    <t xml:space="preserve"> - เหล็กเส้นกลม ศก. 6 มม.  SR24 ยาว 10 เมตร</t>
  </si>
  <si>
    <t xml:space="preserve"> ปร. 4/1</t>
  </si>
  <si>
    <t xml:space="preserve"> ปร. 4/2</t>
  </si>
  <si>
    <t>หมวดงานสถาปัตยกรรม</t>
  </si>
  <si>
    <t>ม.</t>
  </si>
  <si>
    <t xml:space="preserve"> ปร. 4/3</t>
  </si>
  <si>
    <t xml:space="preserve"> ปร. 4/4</t>
  </si>
  <si>
    <t xml:space="preserve"> ปร. 4/5</t>
  </si>
  <si>
    <t xml:space="preserve"> - เสาเอ็น และคานทับหลัง</t>
  </si>
  <si>
    <t xml:space="preserve"> - ฝ้าเพดานยิปซั่มบอร์ด หนา 9 มม.</t>
  </si>
  <si>
    <t>งานฝ้าเพดาน</t>
  </si>
  <si>
    <t>ท่อน</t>
  </si>
  <si>
    <t xml:space="preserve"> - ฉาบปูนเรียบผนัง</t>
  </si>
  <si>
    <t>รวมราคา ปร.4/1 ทั้งหมด</t>
  </si>
  <si>
    <t>ยกยอดราคา ปร.4/1 มา</t>
  </si>
  <si>
    <t>รวมราคา ปร.4/2 ทั้งหมด</t>
  </si>
  <si>
    <t>รวมราคา ปร.4/3 ทั้งหมด</t>
  </si>
  <si>
    <t>รวมราคา ปร.4/4 ทั้งหมด</t>
  </si>
  <si>
    <t>งานหลังคา</t>
  </si>
  <si>
    <t>ยกยอดราคา ปร.4/4 มา</t>
  </si>
  <si>
    <t>กล่อง</t>
  </si>
  <si>
    <t>น่าน</t>
  </si>
  <si>
    <t>รวมราคา ปร.4/5 ทั้งหมด</t>
  </si>
  <si>
    <t>ชุด</t>
  </si>
  <si>
    <t>งานไฟฟ้า</t>
  </si>
  <si>
    <t>หมวดงานวิศวกรรมโครงสร้าง</t>
  </si>
  <si>
    <t xml:space="preserve"> - ตะปูเกลียวยึดแผ่นหลังคา</t>
  </si>
  <si>
    <t xml:space="preserve"> - สีน้ำมันทากันสนิม</t>
  </si>
  <si>
    <t xml:space="preserve"> - ลวดเชื่อม</t>
  </si>
  <si>
    <t xml:space="preserve"> - ตะปูเกลียวปลายสว่านมีปีก ยาว 28.5 มม.</t>
  </si>
  <si>
    <t xml:space="preserve"> - ผนังก่อคอนกรีตบล็อก</t>
  </si>
  <si>
    <t xml:space="preserve"> - ทาสีน้ำอะคลีลิด 100% (2รอบ)</t>
  </si>
  <si>
    <t xml:space="preserve">      แบบ  ปร.5  </t>
  </si>
  <si>
    <t xml:space="preserve">                                 สรุปผลการประมาณราคาค่าก่อสร้าง</t>
  </si>
  <si>
    <r>
      <t>งานก่อสร้าง</t>
    </r>
    <r>
      <rPr>
        <sz val="14"/>
        <rFont val="TH SarabunPSK"/>
        <family val="2"/>
      </rPr>
      <t xml:space="preserve"> </t>
    </r>
  </si>
  <si>
    <t>สถานที่ก่อสร้าง</t>
  </si>
  <si>
    <t xml:space="preserve">หน่วยงานออกแบบแปลนและรายการ  </t>
  </si>
  <si>
    <r>
      <t xml:space="preserve">ประมาณราคาตามแบบ </t>
    </r>
    <r>
      <rPr>
        <sz val="14"/>
        <rFont val="TH SarabunPSK"/>
        <family val="2"/>
      </rPr>
      <t xml:space="preserve"> 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ปร.4</t>
    </r>
  </si>
  <si>
    <t xml:space="preserve">ประมาณราคาเมื่อ  </t>
  </si>
  <si>
    <t>ค่าวัสดุและค่าแรงงาน</t>
  </si>
  <si>
    <t>FACTOR F</t>
  </si>
  <si>
    <t>ค่าก่อสร้างทั้งหมด</t>
  </si>
  <si>
    <t>รวมเป็นเงิน(บาท)</t>
  </si>
  <si>
    <t>ประเภทงานก่อสร้างอาคาร</t>
  </si>
  <si>
    <t>เงื่อนไข</t>
  </si>
  <si>
    <t>เงินประกันผลงานหัก  0  %</t>
  </si>
  <si>
    <t>ภาษีมูลค่าเพิ่ม (VAT)  7 %</t>
  </si>
  <si>
    <t>สรุป</t>
  </si>
  <si>
    <t xml:space="preserve"> </t>
  </si>
  <si>
    <t>5      แผ่น</t>
  </si>
  <si>
    <t xml:space="preserve"> - เหล็ก C-100x50x20x2.3mm.</t>
  </si>
  <si>
    <t xml:space="preserve"> - พื้นกระเบื้องขนาด 0.40x0.40 ม.</t>
  </si>
  <si>
    <t xml:space="preserve"> - เต้ารับไฟฟ้า แบบคู่ ชนิดกราวด์ฝังผนัง ( 2 ตัวใน 1 ตลับ )</t>
  </si>
  <si>
    <t xml:space="preserve"> - สวิตซ์ไฟฟ้า เปิด-ปิด 1 ทาง ( 1 สวิสต์/1 ตลับ)</t>
  </si>
  <si>
    <t xml:space="preserve"> - สวิตซ์ไฟฟ้า เปิด-ปิด 1 ทาง ( 2 สวิสต์/1 ตลับ)</t>
  </si>
  <si>
    <t xml:space="preserve"> - ตู้สวิทซ์ปลดวงจร Mine Distrlbution</t>
  </si>
  <si>
    <t xml:space="preserve"> - เหล็กเส้นข้ออ้อย ศก. 12 มม.  SD40 ยาว 10 เมตร</t>
  </si>
  <si>
    <t xml:space="preserve"> - เหล็ก C-75x45x15x2.3mm.</t>
  </si>
  <si>
    <t>ลบ.ฟ.</t>
  </si>
  <si>
    <t>ถุง</t>
  </si>
  <si>
    <t xml:space="preserve"> - Wire Mesh Dia. 4 mm.@0.20 m.</t>
  </si>
  <si>
    <t xml:space="preserve"> - ค่าแรงขุดดิน  ฐานราก</t>
  </si>
  <si>
    <t xml:space="preserve"> - ถมดิน บดอัดดิน ฐานราก,พื้น</t>
  </si>
  <si>
    <t>องค์การบริหารส่วนตำบลริม</t>
  </si>
  <si>
    <t>ตำบล</t>
  </si>
  <si>
    <t>ริม</t>
  </si>
  <si>
    <t>อำเภอ</t>
  </si>
  <si>
    <t>ท่าวังผา</t>
  </si>
  <si>
    <t>เจ้าของโครงการ</t>
  </si>
  <si>
    <t>(รวมราคาก่อสร้างเป็นเงินทั้งสิ้น)</t>
  </si>
  <si>
    <t>(เป็นเงินประมาณ)</t>
  </si>
  <si>
    <t xml:space="preserve">   คร่าวโลหะชุบสังกะสี (ทนความชื้น)</t>
  </si>
  <si>
    <t xml:space="preserve"> - คอนกรีตโครงสร้าง St. 240 ksc</t>
  </si>
  <si>
    <t xml:space="preserve"> - ตะปู</t>
  </si>
  <si>
    <t xml:space="preserve"> - สายไฟดวงโคม</t>
  </si>
  <si>
    <t>จุด</t>
  </si>
  <si>
    <t xml:space="preserve"> - สายไฟสวิตซ์ไฟฟ้า</t>
  </si>
  <si>
    <t xml:space="preserve"> - สายไฟเต้ารับ ชนิดมีกราวด์</t>
  </si>
  <si>
    <t>ประตู - หน้าต่าง</t>
  </si>
  <si>
    <t xml:space="preserve"> - ป1 </t>
  </si>
  <si>
    <t xml:space="preserve"> - ป2</t>
  </si>
  <si>
    <t xml:space="preserve"> - น1</t>
  </si>
  <si>
    <t xml:space="preserve"> - น2</t>
  </si>
  <si>
    <t>อาคารเก็บของเอนกประสงค์ องค์การบริหารส่วนตำบลริม</t>
  </si>
  <si>
    <t xml:space="preserve"> - พื้น ค.ส.ล. ผิวขัดมัน</t>
  </si>
  <si>
    <t xml:space="preserve">  - แผงขนาด  6  ช่อง พร้อมเมน 32AT,2PIC10kA</t>
  </si>
  <si>
    <t xml:space="preserve">  - ELCB  32  AT,2P,30mA</t>
  </si>
  <si>
    <t xml:space="preserve">  - MCB  10AT,1P</t>
  </si>
  <si>
    <t xml:space="preserve">  - Ground  Rod</t>
  </si>
  <si>
    <t xml:space="preserve"> - หลอดฟลูออเรสเซนต์  1x18  วัตต์ พร้อมชุดฝาครอบ</t>
  </si>
  <si>
    <t>จำนวนเต็ม</t>
  </si>
  <si>
    <t>*หมายเหตุ</t>
  </si>
  <si>
    <t xml:space="preserve"> - ครอบข้าง METAL SHEET หนา 0.35-0.40 mm.</t>
  </si>
  <si>
    <t xml:space="preserve"> - วัสดุมุงหลังคา METAL SHEET หนา 0.35-0.40 mm.</t>
  </si>
  <si>
    <t>ค่าเงินล่วงหน้า  15  %</t>
  </si>
  <si>
    <t>ดอกเบี้ยเงินกู้   5  %</t>
  </si>
  <si>
    <t>องค์การบริหารส่วนตำบลริม  ตำบลริม อำเภอท่าวังผา จังหวัดน่าน</t>
  </si>
  <si>
    <t>คณะกรรมการกำหนดราคากลาง</t>
  </si>
  <si>
    <t xml:space="preserve"> - ลวดผูกเหล็ก ( 30 กก./น้ำหนักเหล็ก 1 ตัน)</t>
  </si>
  <si>
    <t>ลงชื่อ.......................................ประธานกรรมการ</t>
  </si>
  <si>
    <t>ลงชื่อ........................................กรรมการ</t>
  </si>
  <si>
    <t xml:space="preserve">  ( นายพงษ์เดช    จรรยา )</t>
  </si>
  <si>
    <t xml:space="preserve">  ( นายรักษ์พล  พรหมรักษ์ )</t>
  </si>
  <si>
    <t>ลงชื่อ.......................................กรรมการ</t>
  </si>
  <si>
    <t>ยกยอดราคา ปร.4/2 มา</t>
  </si>
  <si>
    <t>ยกยอดราคา ปร.4/3 มา</t>
  </si>
  <si>
    <t xml:space="preserve">                 (นายวิรุทธ์  ไชยสาร )</t>
  </si>
  <si>
    <t>งบประมาณในข้อบัญญัติ  จำนวน 488,000 บาท</t>
  </si>
  <si>
    <t xml:space="preserve"> - เชิงชายไม้เนื้อแข็ง 1"x6" +ทับเชิงชายไม้ 1"x 4"</t>
  </si>
  <si>
    <t xml:space="preserve"> - ฝ้าเพดานไม้สัก 6" (ภายนอก+ปิดข้าง) พร้อมไม้เคร่า</t>
  </si>
  <si>
    <r>
      <rPr>
        <sz val="14"/>
        <color theme="0"/>
        <rFont val="TH SarabunPSK"/>
        <family val="2"/>
      </rPr>
      <t xml:space="preserve">   </t>
    </r>
    <r>
      <rPr>
        <sz val="14"/>
        <rFont val="TH SarabunPSK"/>
        <family val="2"/>
      </rPr>
      <t>เหล็ก C-100x50x20x2.3mm. ใช้วัสดุของอาคารเดิม</t>
    </r>
  </si>
  <si>
    <r>
      <rPr>
        <sz val="14"/>
        <color theme="0"/>
        <rFont val="TH SarabunPSK"/>
        <family val="2"/>
      </rPr>
      <t xml:space="preserve"> .</t>
    </r>
    <r>
      <rPr>
        <sz val="14"/>
        <rFont val="TH SarabunPSK"/>
        <family val="2"/>
      </rPr>
      <t>- วัสดุงานหลังคา เหล็ก C-75x45x15x2.3mm. และ</t>
    </r>
  </si>
  <si>
    <r>
      <rPr>
        <sz val="14"/>
        <color theme="0"/>
        <rFont val="TH SarabunPSK"/>
        <family val="2"/>
      </rPr>
      <t xml:space="preserve">   </t>
    </r>
    <r>
      <rPr>
        <sz val="14"/>
        <rFont val="TH SarabunPSK"/>
        <family val="2"/>
      </rPr>
      <t xml:space="preserve">ที่ ปริมาณ 60%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</si>
</sst>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[$-101041E]d\ mmmm\ yyyy;@"/>
    <numFmt numFmtId="188" formatCode="_-* #,##0_-;\-* #,##0_-;_-* &quot;-&quot;??_-;_-@_-"/>
    <numFmt numFmtId="189" formatCode="_(* #,##0.00_);_(* \(#,##0.00\);_(* &quot;-&quot;??_);_(@_)"/>
    <numFmt numFmtId="190" formatCode="_-&quot;฿&quot;* #,##0.00_-;\-&quot;฿&quot;* #,##0.00_-;_-&quot;฿&quot;* &quot;-&quot;??_-;_-@"/>
    <numFmt numFmtId="191" formatCode="_-* #,##0.00_-;\-* #,##0.00_-;_-* &quot;-&quot;??_-;_-@"/>
  </numFmts>
  <fonts count="24" x14ac:knownFonts="1">
    <font>
      <sz val="10"/>
      <name val="Arial"/>
      <charset val="222"/>
    </font>
    <font>
      <sz val="10"/>
      <name val="Arial"/>
      <charset val="222"/>
    </font>
    <font>
      <sz val="14"/>
      <name val="Cordia Ne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AngsanaUPC"/>
      <family val="1"/>
    </font>
    <font>
      <sz val="10"/>
      <name val="MS Sans Serif"/>
      <family val="2"/>
      <charset val="222"/>
    </font>
    <font>
      <b/>
      <sz val="12"/>
      <name val="Arial"/>
      <family val="2"/>
    </font>
    <font>
      <sz val="10"/>
      <name val="Times New Roman"/>
      <family val="1"/>
    </font>
    <font>
      <sz val="10"/>
      <name val="TH SarabunPSK"/>
      <family val="2"/>
    </font>
    <font>
      <b/>
      <sz val="10"/>
      <name val="TH SarabunPSK"/>
      <family val="2"/>
    </font>
    <font>
      <b/>
      <sz val="14"/>
      <name val="Cordia New"/>
      <family val="2"/>
    </font>
    <font>
      <sz val="10"/>
      <color rgb="FF000000"/>
      <name val="TH SarabunPSK"/>
      <family val="2"/>
    </font>
    <font>
      <b/>
      <u/>
      <sz val="14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3"/>
      <name val="TH SarabunPSK"/>
      <family val="2"/>
    </font>
    <font>
      <sz val="8"/>
      <name val="Arial"/>
      <charset val="222"/>
    </font>
    <font>
      <sz val="14"/>
      <color theme="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15" fontId="8" fillId="0" borderId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</cellStyleXfs>
  <cellXfs count="261">
    <xf numFmtId="0" fontId="0" fillId="0" borderId="0" xfId="0"/>
    <xf numFmtId="0" fontId="6" fillId="0" borderId="0" xfId="0" applyFont="1"/>
    <xf numFmtId="0" fontId="5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3" fontId="6" fillId="0" borderId="4" xfId="12" applyFont="1" applyBorder="1" applyAlignment="1">
      <alignment horizontal="center" vertical="center"/>
    </xf>
    <xf numFmtId="43" fontId="6" fillId="0" borderId="5" xfId="12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3" fontId="5" fillId="0" borderId="6" xfId="12" applyFont="1" applyBorder="1" applyAlignment="1">
      <alignment horizontal="center"/>
    </xf>
    <xf numFmtId="43" fontId="6" fillId="0" borderId="5" xfId="12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3" fontId="6" fillId="2" borderId="5" xfId="12" applyNumberFormat="1" applyFont="1" applyFill="1" applyBorder="1" applyAlignment="1">
      <alignment horizontal="center" vertical="center"/>
    </xf>
    <xf numFmtId="43" fontId="6" fillId="0" borderId="0" xfId="0" applyNumberFormat="1" applyFont="1"/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Border="1" applyAlignment="1"/>
    <xf numFmtId="43" fontId="6" fillId="0" borderId="0" xfId="0" applyNumberFormat="1" applyFont="1" applyAlignment="1">
      <alignment horizontal="center" vertical="center"/>
    </xf>
    <xf numFmtId="43" fontId="6" fillId="0" borderId="0" xfId="12" applyFont="1" applyAlignment="1">
      <alignment horizontal="center" vertical="center"/>
    </xf>
    <xf numFmtId="43" fontId="5" fillId="0" borderId="5" xfId="12" applyNumberFormat="1" applyFont="1" applyFill="1" applyBorder="1" applyAlignment="1">
      <alignment horizontal="center" vertical="center"/>
    </xf>
    <xf numFmtId="43" fontId="5" fillId="0" borderId="5" xfId="12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43" fontId="6" fillId="0" borderId="4" xfId="1" applyFont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0" fontId="6" fillId="0" borderId="7" xfId="1" applyNumberFormat="1" applyFont="1" applyBorder="1" applyAlignment="1" applyProtection="1">
      <alignment horizontal="center"/>
      <protection locked="0"/>
    </xf>
    <xf numFmtId="43" fontId="6" fillId="0" borderId="4" xfId="1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43" fontId="5" fillId="0" borderId="0" xfId="0" applyNumberFormat="1" applyFont="1"/>
    <xf numFmtId="43" fontId="6" fillId="2" borderId="5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4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90" fontId="6" fillId="0" borderId="33" xfId="0" applyNumberFormat="1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91" fontId="6" fillId="0" borderId="39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191" fontId="6" fillId="0" borderId="33" xfId="0" applyNumberFormat="1" applyFont="1" applyBorder="1" applyAlignment="1">
      <alignment vertical="center"/>
    </xf>
    <xf numFmtId="0" fontId="11" fillId="0" borderId="14" xfId="0" applyFont="1" applyBorder="1" applyAlignment="1"/>
    <xf numFmtId="191" fontId="6" fillId="0" borderId="40" xfId="0" applyNumberFormat="1" applyFont="1" applyBorder="1" applyAlignment="1">
      <alignment vertical="center"/>
    </xf>
    <xf numFmtId="0" fontId="11" fillId="0" borderId="15" xfId="0" applyFont="1" applyBorder="1" applyAlignment="1"/>
    <xf numFmtId="191" fontId="5" fillId="0" borderId="42" xfId="0" applyNumberFormat="1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11" fillId="0" borderId="0" xfId="0" applyFont="1" applyAlignment="1"/>
    <xf numFmtId="190" fontId="5" fillId="0" borderId="0" xfId="0" applyNumberFormat="1" applyFont="1" applyAlignment="1">
      <alignment horizontal="left"/>
    </xf>
    <xf numFmtId="190" fontId="6" fillId="0" borderId="0" xfId="0" applyNumberFormat="1" applyFont="1" applyAlignment="1">
      <alignment horizontal="left"/>
    </xf>
    <xf numFmtId="0" fontId="11" fillId="0" borderId="0" xfId="0" applyFont="1" applyAlignment="1">
      <alignment vertical="center"/>
    </xf>
    <xf numFmtId="191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6" fillId="0" borderId="0" xfId="0" applyNumberFormat="1" applyFont="1"/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43" fontId="5" fillId="2" borderId="0" xfId="12" applyFont="1" applyFill="1" applyBorder="1" applyAlignment="1">
      <alignment horizontal="left"/>
    </xf>
    <xf numFmtId="43" fontId="5" fillId="2" borderId="6" xfId="12" applyFont="1" applyFill="1" applyBorder="1" applyAlignment="1">
      <alignment horizontal="center"/>
    </xf>
    <xf numFmtId="43" fontId="6" fillId="2" borderId="5" xfId="12" applyFont="1" applyFill="1" applyBorder="1" applyAlignment="1">
      <alignment horizontal="center" vertical="center"/>
    </xf>
    <xf numFmtId="43" fontId="6" fillId="2" borderId="4" xfId="12" applyFont="1" applyFill="1" applyBorder="1" applyAlignment="1">
      <alignment horizontal="center" vertical="center"/>
    </xf>
    <xf numFmtId="43" fontId="5" fillId="2" borderId="5" xfId="12" applyFont="1" applyFill="1" applyBorder="1" applyAlignment="1">
      <alignment horizontal="center" vertical="center"/>
    </xf>
    <xf numFmtId="43" fontId="6" fillId="2" borderId="5" xfId="1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/>
    </xf>
    <xf numFmtId="43" fontId="6" fillId="2" borderId="16" xfId="1" applyFont="1" applyFill="1" applyBorder="1" applyAlignment="1">
      <alignment horizontal="center" vertical="center"/>
    </xf>
    <xf numFmtId="0" fontId="6" fillId="2" borderId="0" xfId="0" applyFont="1" applyFill="1"/>
    <xf numFmtId="43" fontId="6" fillId="2" borderId="0" xfId="0" applyNumberFormat="1" applyFont="1" applyFill="1"/>
    <xf numFmtId="0" fontId="6" fillId="2" borderId="7" xfId="0" applyFont="1" applyFill="1" applyBorder="1" applyAlignment="1">
      <alignment horizontal="left" vertical="center"/>
    </xf>
    <xf numFmtId="43" fontId="6" fillId="0" borderId="5" xfId="12" applyFont="1" applyFill="1" applyBorder="1" applyAlignment="1">
      <alignment horizontal="center" vertical="center"/>
    </xf>
    <xf numFmtId="0" fontId="14" fillId="0" borderId="0" xfId="0" applyFont="1" applyAlignment="1"/>
    <xf numFmtId="0" fontId="11" fillId="0" borderId="33" xfId="0" applyFont="1" applyBorder="1"/>
    <xf numFmtId="0" fontId="6" fillId="0" borderId="33" xfId="0" applyFont="1" applyBorder="1" applyAlignment="1">
      <alignment horizontal="left" vertical="center"/>
    </xf>
    <xf numFmtId="0" fontId="6" fillId="2" borderId="17" xfId="0" applyFont="1" applyFill="1" applyBorder="1"/>
    <xf numFmtId="187" fontId="6" fillId="0" borderId="34" xfId="0" applyNumberFormat="1" applyFont="1" applyBorder="1" applyAlignment="1">
      <alignment horizontal="center" vertical="center"/>
    </xf>
    <xf numFmtId="0" fontId="16" fillId="0" borderId="0" xfId="15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1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 vertical="center"/>
    </xf>
    <xf numFmtId="0" fontId="14" fillId="0" borderId="34" xfId="0" applyFont="1" applyBorder="1"/>
    <xf numFmtId="0" fontId="18" fillId="0" borderId="7" xfId="0" applyFont="1" applyBorder="1" applyAlignment="1">
      <alignment horizontal="left" vertical="center"/>
    </xf>
    <xf numFmtId="0" fontId="6" fillId="2" borderId="0" xfId="0" applyFont="1" applyFill="1"/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14" fillId="0" borderId="0" xfId="0" applyFont="1" applyAlignme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7" xfId="0" applyFont="1" applyFill="1" applyBorder="1" applyAlignment="1">
      <alignment horizontal="left" vertical="center"/>
    </xf>
    <xf numFmtId="43" fontId="5" fillId="2" borderId="0" xfId="12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0" xfId="15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0" fontId="6" fillId="2" borderId="58" xfId="0" applyFont="1" applyFill="1" applyBorder="1" applyAlignment="1">
      <alignment vertical="center"/>
    </xf>
    <xf numFmtId="0" fontId="6" fillId="2" borderId="59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43" fontId="6" fillId="0" borderId="61" xfId="12" applyNumberFormat="1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43" fontId="6" fillId="2" borderId="61" xfId="12" applyFont="1" applyFill="1" applyBorder="1" applyAlignment="1">
      <alignment horizontal="center" vertical="center"/>
    </xf>
    <xf numFmtId="43" fontId="6" fillId="0" borderId="61" xfId="12" applyFont="1" applyBorder="1" applyAlignment="1">
      <alignment horizontal="center" vertical="center"/>
    </xf>
    <xf numFmtId="43" fontId="6" fillId="0" borderId="62" xfId="12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3" fontId="5" fillId="0" borderId="14" xfId="12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3" fontId="5" fillId="2" borderId="14" xfId="12" applyFont="1" applyFill="1" applyBorder="1" applyAlignment="1">
      <alignment horizontal="center" vertical="center"/>
    </xf>
    <xf numFmtId="43" fontId="5" fillId="0" borderId="14" xfId="12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left" vertical="center"/>
    </xf>
    <xf numFmtId="0" fontId="6" fillId="2" borderId="59" xfId="0" applyFont="1" applyFill="1" applyBorder="1" applyAlignment="1">
      <alignment horizontal="left" vertical="center"/>
    </xf>
    <xf numFmtId="0" fontId="6" fillId="2" borderId="6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center" vertical="center"/>
    </xf>
    <xf numFmtId="43" fontId="6" fillId="2" borderId="61" xfId="1" applyFont="1" applyFill="1" applyBorder="1" applyAlignment="1">
      <alignment horizontal="center" vertical="center"/>
    </xf>
    <xf numFmtId="43" fontId="6" fillId="0" borderId="61" xfId="1" applyFont="1" applyBorder="1" applyAlignment="1">
      <alignment horizontal="center" vertical="center"/>
    </xf>
    <xf numFmtId="43" fontId="6" fillId="0" borderId="62" xfId="1" applyFont="1" applyBorder="1" applyAlignment="1">
      <alignment horizontal="center" vertical="center"/>
    </xf>
    <xf numFmtId="43" fontId="6" fillId="2" borderId="61" xfId="12" applyNumberFormat="1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43" fontId="6" fillId="0" borderId="61" xfId="1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4" fillId="0" borderId="0" xfId="0" applyFont="1" applyAlignment="1"/>
    <xf numFmtId="0" fontId="5" fillId="0" borderId="0" xfId="0" applyFont="1" applyAlignment="1">
      <alignment horizontal="center"/>
    </xf>
    <xf numFmtId="0" fontId="5" fillId="0" borderId="33" xfId="0" applyFont="1" applyBorder="1" applyAlignment="1">
      <alignment horizontal="left" vertical="center"/>
    </xf>
    <xf numFmtId="0" fontId="11" fillId="0" borderId="33" xfId="0" applyFont="1" applyBorder="1"/>
    <xf numFmtId="0" fontId="6" fillId="0" borderId="33" xfId="0" applyFont="1" applyBorder="1" applyAlignment="1">
      <alignment horizontal="left" vertical="center"/>
    </xf>
    <xf numFmtId="191" fontId="6" fillId="0" borderId="14" xfId="0" applyNumberFormat="1" applyFont="1" applyBorder="1" applyAlignment="1">
      <alignment horizontal="left" vertical="center"/>
    </xf>
    <xf numFmtId="0" fontId="11" fillId="0" borderId="14" xfId="0" applyFont="1" applyBorder="1"/>
    <xf numFmtId="0" fontId="6" fillId="0" borderId="33" xfId="0" applyFont="1" applyBorder="1" applyAlignment="1">
      <alignment horizontal="center" vertical="center"/>
    </xf>
    <xf numFmtId="0" fontId="11" fillId="0" borderId="45" xfId="0" applyFont="1" applyBorder="1"/>
    <xf numFmtId="0" fontId="5" fillId="0" borderId="41" xfId="0" applyFont="1" applyBorder="1" applyAlignment="1">
      <alignment horizontal="center" vertical="center"/>
    </xf>
    <xf numFmtId="0" fontId="12" fillId="0" borderId="50" xfId="0" applyFont="1" applyBorder="1"/>
    <xf numFmtId="0" fontId="5" fillId="0" borderId="35" xfId="0" applyFont="1" applyBorder="1" applyAlignment="1">
      <alignment horizontal="center" vertical="center"/>
    </xf>
    <xf numFmtId="0" fontId="12" fillId="0" borderId="36" xfId="0" applyFont="1" applyBorder="1"/>
    <xf numFmtId="0" fontId="12" fillId="0" borderId="51" xfId="0" applyFont="1" applyBorder="1"/>
    <xf numFmtId="0" fontId="12" fillId="0" borderId="52" xfId="0" applyFont="1" applyBorder="1"/>
    <xf numFmtId="0" fontId="5" fillId="0" borderId="20" xfId="0" applyFont="1" applyBorder="1" applyAlignment="1">
      <alignment horizontal="center" vertical="center"/>
    </xf>
    <xf numFmtId="0" fontId="12" fillId="0" borderId="21" xfId="0" applyFont="1" applyBorder="1"/>
    <xf numFmtId="0" fontId="12" fillId="0" borderId="37" xfId="0" applyFont="1" applyBorder="1"/>
    <xf numFmtId="0" fontId="12" fillId="0" borderId="38" xfId="0" applyFont="1" applyBorder="1"/>
    <xf numFmtId="191" fontId="5" fillId="0" borderId="12" xfId="0" applyNumberFormat="1" applyFont="1" applyBorder="1" applyAlignment="1">
      <alignment horizontal="left" vertical="center"/>
    </xf>
    <xf numFmtId="0" fontId="12" fillId="0" borderId="12" xfId="0" applyFont="1" applyBorder="1"/>
    <xf numFmtId="0" fontId="6" fillId="0" borderId="47" xfId="0" applyFont="1" applyBorder="1" applyAlignment="1">
      <alignment horizontal="center" vertical="center"/>
    </xf>
    <xf numFmtId="0" fontId="11" fillId="0" borderId="49" xfId="0" applyFont="1" applyBorder="1"/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15" applyFont="1" applyAlignment="1">
      <alignment horizontal="left" vertical="center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left"/>
    </xf>
    <xf numFmtId="0" fontId="5" fillId="0" borderId="43" xfId="0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5" fillId="0" borderId="46" xfId="0" applyFont="1" applyBorder="1" applyAlignment="1">
      <alignment horizontal="right" vertical="center"/>
    </xf>
    <xf numFmtId="0" fontId="11" fillId="0" borderId="47" xfId="0" applyFont="1" applyBorder="1"/>
    <xf numFmtId="0" fontId="11" fillId="0" borderId="48" xfId="0" applyFont="1" applyBorder="1"/>
    <xf numFmtId="0" fontId="21" fillId="0" borderId="0" xfId="0" applyFont="1" applyAlignment="1">
      <alignment horizontal="left"/>
    </xf>
    <xf numFmtId="0" fontId="23" fillId="0" borderId="56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/>
    <xf numFmtId="43" fontId="5" fillId="2" borderId="17" xfId="12" applyFont="1" applyFill="1" applyBorder="1" applyAlignment="1">
      <alignment horizontal="left" vertical="center"/>
    </xf>
    <xf numFmtId="187" fontId="6" fillId="2" borderId="17" xfId="0" applyNumberFormat="1" applyFont="1" applyFill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8" fontId="5" fillId="0" borderId="24" xfId="12" applyNumberFormat="1" applyFont="1" applyBorder="1" applyAlignment="1">
      <alignment horizontal="center" vertical="center"/>
    </xf>
    <xf numFmtId="188" fontId="5" fillId="0" borderId="6" xfId="12" applyNumberFormat="1" applyFont="1" applyBorder="1" applyAlignment="1">
      <alignment horizontal="center" vertical="center"/>
    </xf>
    <xf numFmtId="43" fontId="5" fillId="2" borderId="25" xfId="12" applyFont="1" applyFill="1" applyBorder="1" applyAlignment="1">
      <alignment horizontal="center"/>
    </xf>
    <xf numFmtId="43" fontId="5" fillId="2" borderId="26" xfId="12" applyFont="1" applyFill="1" applyBorder="1" applyAlignment="1">
      <alignment horizontal="center"/>
    </xf>
    <xf numFmtId="43" fontId="5" fillId="2" borderId="22" xfId="12" applyFont="1" applyFill="1" applyBorder="1" applyAlignment="1">
      <alignment horizontal="center" vertical="center" wrapText="1"/>
    </xf>
    <xf numFmtId="43" fontId="5" fillId="2" borderId="23" xfId="12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43" fontId="5" fillId="0" borderId="25" xfId="12" applyFont="1" applyBorder="1" applyAlignment="1">
      <alignment horizontal="center"/>
    </xf>
    <xf numFmtId="43" fontId="5" fillId="0" borderId="26" xfId="12" applyFont="1" applyBorder="1" applyAlignment="1">
      <alignment horizontal="center"/>
    </xf>
    <xf numFmtId="43" fontId="5" fillId="0" borderId="22" xfId="12" applyFont="1" applyBorder="1" applyAlignment="1">
      <alignment horizontal="center" vertical="center" wrapText="1"/>
    </xf>
    <xf numFmtId="43" fontId="5" fillId="0" borderId="23" xfId="12" applyFont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left" vertical="center"/>
    </xf>
    <xf numFmtId="0" fontId="6" fillId="2" borderId="59" xfId="0" applyFont="1" applyFill="1" applyBorder="1" applyAlignment="1">
      <alignment horizontal="left" vertical="center"/>
    </xf>
    <xf numFmtId="0" fontId="6" fillId="2" borderId="60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</cellXfs>
  <cellStyles count="16">
    <cellStyle name="Comma" xfId="12" builtinId="3"/>
    <cellStyle name="Comma 2" xfId="1"/>
    <cellStyle name="Date" xfId="2"/>
    <cellStyle name="Header1" xfId="3"/>
    <cellStyle name="Header2" xfId="4"/>
    <cellStyle name="Hyperlink 2" xfId="5"/>
    <cellStyle name="New Times Roman" xfId="6"/>
    <cellStyle name="Normal" xfId="0" builtinId="0"/>
    <cellStyle name="Normal 2" xfId="7"/>
    <cellStyle name="Percent 2" xfId="8"/>
    <cellStyle name="เครื่องหมายจุลภาค 2" xfId="9"/>
    <cellStyle name="เครื่องหมายจุลภาค 3" xfId="10"/>
    <cellStyle name="เครื่องหมายสกุลเงิน 2" xfId="11"/>
    <cellStyle name="ปกติ 2" xfId="13"/>
    <cellStyle name="ปกติ 3" xfId="14"/>
    <cellStyle name="ปกติ_Sheet1_1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view="pageBreakPreview" topLeftCell="A19" zoomScaleSheetLayoutView="100" workbookViewId="0">
      <selection activeCell="E28" sqref="E28"/>
    </sheetView>
  </sheetViews>
  <sheetFormatPr defaultColWidth="16.85546875" defaultRowHeight="15" x14ac:dyDescent="0.35"/>
  <cols>
    <col min="1" max="1" width="8.42578125" style="48" customWidth="1"/>
    <col min="2" max="2" width="8" style="48" customWidth="1"/>
    <col min="3" max="3" width="19.28515625" style="48" customWidth="1"/>
    <col min="4" max="4" width="18.42578125" style="48" customWidth="1"/>
    <col min="5" max="5" width="15.42578125" style="48" customWidth="1"/>
    <col min="6" max="6" width="18" style="48" customWidth="1"/>
    <col min="7" max="7" width="7.7109375" style="48" customWidth="1"/>
    <col min="8" max="8" width="7.42578125" style="48" customWidth="1"/>
    <col min="9" max="9" width="9.42578125" style="48" customWidth="1"/>
    <col min="10" max="10" width="6.85546875" style="48" customWidth="1"/>
    <col min="11" max="11" width="12.5703125" style="48" customWidth="1"/>
    <col min="12" max="12" width="8.5703125" style="48" customWidth="1"/>
    <col min="13" max="18" width="8" style="48" customWidth="1"/>
    <col min="19" max="16384" width="16.85546875" style="48"/>
  </cols>
  <sheetData>
    <row r="1" spans="1:18" ht="19.5" customHeight="1" x14ac:dyDescent="0.5">
      <c r="G1" s="162" t="s">
        <v>55</v>
      </c>
      <c r="H1" s="163"/>
    </row>
    <row r="2" spans="1:18" ht="21" customHeight="1" x14ac:dyDescent="0.5">
      <c r="A2" s="164" t="s">
        <v>56</v>
      </c>
      <c r="B2" s="163"/>
      <c r="C2" s="163"/>
      <c r="D2" s="163"/>
      <c r="E2" s="163"/>
      <c r="F2" s="163"/>
      <c r="G2" s="162"/>
      <c r="H2" s="163"/>
      <c r="I2" s="49"/>
      <c r="J2" s="49"/>
    </row>
    <row r="3" spans="1:18" ht="21" customHeight="1" x14ac:dyDescent="0.5">
      <c r="A3" s="50"/>
      <c r="B3" s="50"/>
      <c r="C3" s="50"/>
      <c r="D3" s="50"/>
      <c r="E3" s="50"/>
      <c r="F3" s="50"/>
      <c r="G3" s="50"/>
      <c r="H3" s="50"/>
      <c r="I3" s="49"/>
      <c r="J3" s="49"/>
    </row>
    <row r="4" spans="1:18" ht="21.75" customHeight="1" x14ac:dyDescent="0.5">
      <c r="A4" s="165" t="s">
        <v>57</v>
      </c>
      <c r="B4" s="166"/>
      <c r="C4" s="51" t="s">
        <v>106</v>
      </c>
      <c r="D4" s="51"/>
      <c r="E4" s="51"/>
      <c r="F4" s="51"/>
      <c r="G4" s="51"/>
      <c r="H4" s="51"/>
      <c r="I4" s="73"/>
      <c r="J4" s="73"/>
    </row>
    <row r="5" spans="1:18" ht="21.75" customHeight="1" x14ac:dyDescent="0.5">
      <c r="A5" s="165" t="s">
        <v>91</v>
      </c>
      <c r="B5" s="166"/>
      <c r="C5" s="167" t="s">
        <v>86</v>
      </c>
      <c r="D5" s="167"/>
      <c r="E5" s="167"/>
      <c r="F5" s="51"/>
      <c r="G5" s="51"/>
      <c r="H5" s="51"/>
      <c r="I5" s="73"/>
      <c r="J5" s="73"/>
      <c r="K5" s="74"/>
      <c r="L5" s="74"/>
      <c r="M5" s="74"/>
      <c r="N5" s="74"/>
      <c r="O5" s="74"/>
      <c r="P5" s="74"/>
      <c r="Q5" s="74"/>
      <c r="R5" s="74"/>
    </row>
    <row r="6" spans="1:18" ht="21.75" customHeight="1" x14ac:dyDescent="0.5">
      <c r="A6" s="165" t="s">
        <v>58</v>
      </c>
      <c r="B6" s="166"/>
      <c r="C6" s="167" t="s">
        <v>119</v>
      </c>
      <c r="D6" s="167"/>
      <c r="E6" s="167"/>
      <c r="F6" s="51"/>
      <c r="G6" s="51"/>
      <c r="H6" s="51"/>
      <c r="I6" s="73"/>
      <c r="J6" s="73"/>
      <c r="K6" s="75"/>
      <c r="L6" s="76"/>
      <c r="M6" s="76"/>
      <c r="N6" s="74"/>
      <c r="O6" s="74"/>
      <c r="P6" s="74"/>
      <c r="Q6" s="74"/>
      <c r="R6" s="74"/>
    </row>
    <row r="7" spans="1:18" ht="21.75" customHeight="1" x14ac:dyDescent="0.5">
      <c r="A7" s="52" t="s">
        <v>59</v>
      </c>
      <c r="B7" s="98"/>
      <c r="C7" s="98"/>
      <c r="D7" s="53"/>
      <c r="E7" s="53"/>
      <c r="F7" s="53"/>
      <c r="G7" s="53"/>
      <c r="H7" s="53"/>
      <c r="I7" s="73"/>
      <c r="J7" s="191"/>
      <c r="K7" s="163"/>
      <c r="L7" s="74"/>
      <c r="M7" s="74"/>
      <c r="N7" s="74"/>
      <c r="O7" s="74"/>
      <c r="P7" s="74"/>
      <c r="Q7" s="74"/>
      <c r="R7" s="74"/>
    </row>
    <row r="8" spans="1:18" ht="21.75" customHeight="1" x14ac:dyDescent="0.5">
      <c r="A8" s="165" t="s">
        <v>60</v>
      </c>
      <c r="B8" s="166"/>
      <c r="C8" s="166"/>
      <c r="D8" s="166"/>
      <c r="E8" s="52" t="s">
        <v>2</v>
      </c>
      <c r="F8" s="99" t="s">
        <v>72</v>
      </c>
      <c r="G8" s="54"/>
      <c r="H8" s="54"/>
      <c r="I8" s="73"/>
      <c r="J8" s="73"/>
      <c r="K8" s="74"/>
      <c r="L8" s="74"/>
      <c r="M8" s="74"/>
      <c r="N8" s="74"/>
      <c r="O8" s="74"/>
      <c r="P8" s="74"/>
      <c r="Q8" s="74"/>
      <c r="R8" s="74"/>
    </row>
    <row r="9" spans="1:18" ht="21.75" customHeight="1" thickBot="1" x14ac:dyDescent="0.55000000000000004">
      <c r="A9" s="52" t="s">
        <v>61</v>
      </c>
      <c r="B9" s="51"/>
      <c r="C9" s="101">
        <f>ปร.4!K5</f>
        <v>242738</v>
      </c>
      <c r="D9" s="108"/>
      <c r="E9" s="51"/>
      <c r="F9" s="51"/>
      <c r="G9" s="51"/>
      <c r="H9" s="51"/>
      <c r="I9" s="73"/>
      <c r="J9" s="73"/>
      <c r="K9" s="74"/>
      <c r="L9" s="74"/>
      <c r="M9" s="74"/>
      <c r="N9" s="74"/>
      <c r="O9" s="74"/>
      <c r="P9" s="74"/>
      <c r="Q9" s="74"/>
      <c r="R9" s="74"/>
    </row>
    <row r="10" spans="1:18" ht="21.75" customHeight="1" x14ac:dyDescent="0.35">
      <c r="A10" s="172" t="s">
        <v>0</v>
      </c>
      <c r="B10" s="174" t="s">
        <v>1</v>
      </c>
      <c r="C10" s="175"/>
      <c r="D10" s="56" t="s">
        <v>62</v>
      </c>
      <c r="E10" s="178" t="s">
        <v>63</v>
      </c>
      <c r="F10" s="57" t="s">
        <v>64</v>
      </c>
      <c r="G10" s="174" t="s">
        <v>4</v>
      </c>
      <c r="H10" s="175"/>
      <c r="I10" s="77"/>
      <c r="J10" s="77">
        <v>354664</v>
      </c>
      <c r="K10" s="77"/>
      <c r="L10" s="77" t="s">
        <v>71</v>
      </c>
      <c r="M10" s="77"/>
      <c r="N10" s="77"/>
      <c r="O10" s="77"/>
      <c r="P10" s="77"/>
      <c r="Q10" s="77"/>
      <c r="R10" s="77"/>
    </row>
    <row r="11" spans="1:18" ht="22.5" customHeight="1" thickBot="1" x14ac:dyDescent="0.4">
      <c r="A11" s="173"/>
      <c r="B11" s="176"/>
      <c r="C11" s="177"/>
      <c r="D11" s="58" t="s">
        <v>65</v>
      </c>
      <c r="E11" s="179"/>
      <c r="F11" s="59" t="s">
        <v>65</v>
      </c>
      <c r="G11" s="180"/>
      <c r="H11" s="181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ht="21.75" customHeight="1" x14ac:dyDescent="0.5">
      <c r="A12" s="107">
        <v>1</v>
      </c>
      <c r="B12" s="182" t="s">
        <v>66</v>
      </c>
      <c r="C12" s="183"/>
      <c r="D12" s="13">
        <f>ปร.4!L125</f>
        <v>479707.50399999996</v>
      </c>
      <c r="E12" s="60">
        <v>1.3032999999999999</v>
      </c>
      <c r="F12" s="61">
        <f>(D12*E12)</f>
        <v>625202.78996319987</v>
      </c>
      <c r="G12" s="184"/>
      <c r="H12" s="185"/>
      <c r="I12" s="190"/>
      <c r="J12" s="163"/>
      <c r="K12" s="77"/>
      <c r="L12" s="78"/>
      <c r="M12" s="77"/>
      <c r="N12" s="77"/>
      <c r="O12" s="77"/>
      <c r="P12" s="77"/>
      <c r="Q12" s="77"/>
      <c r="R12" s="77"/>
    </row>
    <row r="13" spans="1:18" ht="21.75" customHeight="1" x14ac:dyDescent="0.35">
      <c r="A13" s="62"/>
      <c r="B13" s="168"/>
      <c r="C13" s="169"/>
      <c r="D13" s="63"/>
      <c r="E13" s="64"/>
      <c r="F13" s="65">
        <f t="shared" ref="F13:F18" si="0">D13*E12</f>
        <v>0</v>
      </c>
      <c r="G13" s="170"/>
      <c r="H13" s="171"/>
      <c r="I13" s="190"/>
      <c r="J13" s="163"/>
      <c r="K13" s="77"/>
      <c r="L13" s="77"/>
      <c r="M13" s="77"/>
      <c r="N13" s="77"/>
      <c r="O13" s="77"/>
      <c r="P13" s="77"/>
      <c r="Q13" s="77"/>
      <c r="R13" s="77"/>
    </row>
    <row r="14" spans="1:18" ht="21.75" customHeight="1" x14ac:dyDescent="0.35">
      <c r="A14" s="62"/>
      <c r="B14" s="168"/>
      <c r="C14" s="169"/>
      <c r="D14" s="63"/>
      <c r="E14" s="64"/>
      <c r="F14" s="65">
        <f t="shared" si="0"/>
        <v>0</v>
      </c>
      <c r="G14" s="170"/>
      <c r="H14" s="171"/>
      <c r="I14" s="190"/>
      <c r="J14" s="163"/>
      <c r="K14" s="77"/>
      <c r="L14" s="77"/>
      <c r="M14" s="77"/>
      <c r="N14" s="77"/>
      <c r="O14" s="77"/>
      <c r="P14" s="77"/>
      <c r="Q14" s="77"/>
      <c r="R14" s="77"/>
    </row>
    <row r="15" spans="1:18" ht="21.75" customHeight="1" x14ac:dyDescent="0.45">
      <c r="A15" s="62"/>
      <c r="B15" s="186" t="s">
        <v>67</v>
      </c>
      <c r="C15" s="187"/>
      <c r="D15" s="63"/>
      <c r="E15" s="64"/>
      <c r="F15" s="65">
        <f t="shared" si="0"/>
        <v>0</v>
      </c>
      <c r="G15" s="170"/>
      <c r="H15" s="171"/>
      <c r="I15" s="190"/>
      <c r="J15" s="163"/>
      <c r="K15" s="77"/>
      <c r="L15" s="77"/>
      <c r="M15" s="77"/>
      <c r="N15" s="77"/>
      <c r="O15" s="77"/>
      <c r="P15" s="77"/>
      <c r="Q15" s="77"/>
      <c r="R15" s="77"/>
    </row>
    <row r="16" spans="1:18" ht="21.75" customHeight="1" x14ac:dyDescent="0.5">
      <c r="A16" s="62"/>
      <c r="B16" s="188" t="s">
        <v>117</v>
      </c>
      <c r="C16" s="189"/>
      <c r="D16" s="63"/>
      <c r="E16" s="64"/>
      <c r="F16" s="65">
        <f t="shared" si="0"/>
        <v>0</v>
      </c>
      <c r="G16" s="170"/>
      <c r="H16" s="171"/>
      <c r="I16" s="190"/>
      <c r="J16" s="163"/>
      <c r="K16" s="77"/>
      <c r="L16" s="77"/>
      <c r="M16" s="77"/>
      <c r="N16" s="77"/>
      <c r="O16" s="77"/>
      <c r="P16" s="77"/>
      <c r="Q16" s="77"/>
      <c r="R16" s="77"/>
    </row>
    <row r="17" spans="1:18" ht="21.75" customHeight="1" x14ac:dyDescent="0.5">
      <c r="A17" s="62"/>
      <c r="B17" s="188" t="s">
        <v>68</v>
      </c>
      <c r="C17" s="189"/>
      <c r="D17" s="63"/>
      <c r="E17" s="64"/>
      <c r="F17" s="65">
        <f t="shared" si="0"/>
        <v>0</v>
      </c>
      <c r="G17" s="170"/>
      <c r="H17" s="171"/>
      <c r="I17" s="190"/>
      <c r="J17" s="163"/>
      <c r="K17" s="77"/>
      <c r="L17" s="77"/>
      <c r="M17" s="77"/>
      <c r="N17" s="77"/>
      <c r="O17" s="77"/>
      <c r="P17" s="77"/>
      <c r="Q17" s="77"/>
      <c r="R17" s="77"/>
    </row>
    <row r="18" spans="1:18" ht="21.75" customHeight="1" x14ac:dyDescent="0.5">
      <c r="A18" s="62"/>
      <c r="B18" s="188" t="s">
        <v>118</v>
      </c>
      <c r="C18" s="189"/>
      <c r="D18" s="63"/>
      <c r="E18" s="64"/>
      <c r="F18" s="65">
        <f t="shared" si="0"/>
        <v>0</v>
      </c>
      <c r="G18" s="170"/>
      <c r="H18" s="171"/>
      <c r="I18" s="192"/>
      <c r="J18" s="163"/>
      <c r="K18" s="77"/>
      <c r="L18" s="77"/>
      <c r="M18" s="77"/>
      <c r="N18" s="77"/>
      <c r="O18" s="77"/>
      <c r="P18" s="77"/>
      <c r="Q18" s="77"/>
      <c r="R18" s="77"/>
    </row>
    <row r="19" spans="1:18" ht="21.75" customHeight="1" thickBot="1" x14ac:dyDescent="0.55000000000000004">
      <c r="A19" s="62"/>
      <c r="B19" s="188" t="s">
        <v>69</v>
      </c>
      <c r="C19" s="189"/>
      <c r="D19" s="63"/>
      <c r="E19" s="66"/>
      <c r="F19" s="65">
        <f>D19*E12</f>
        <v>0</v>
      </c>
      <c r="G19" s="170"/>
      <c r="H19" s="171"/>
      <c r="I19" s="190"/>
      <c r="J19" s="163"/>
      <c r="K19" s="77"/>
      <c r="L19" s="77"/>
      <c r="M19" s="77"/>
      <c r="N19" s="77"/>
      <c r="O19" s="77"/>
      <c r="P19" s="77"/>
      <c r="Q19" s="77"/>
      <c r="R19" s="77"/>
    </row>
    <row r="20" spans="1:18" ht="22.5" customHeight="1" thickBot="1" x14ac:dyDescent="0.4">
      <c r="A20" s="172" t="s">
        <v>70</v>
      </c>
      <c r="B20" s="203" t="s">
        <v>92</v>
      </c>
      <c r="C20" s="204"/>
      <c r="D20" s="204"/>
      <c r="E20" s="205"/>
      <c r="F20" s="67">
        <f>F12</f>
        <v>625202.78996319987</v>
      </c>
      <c r="G20" s="68"/>
      <c r="H20" s="69"/>
      <c r="I20" s="190"/>
      <c r="J20" s="163"/>
      <c r="K20" s="55"/>
      <c r="L20" s="77"/>
      <c r="M20" s="77"/>
      <c r="N20" s="77"/>
      <c r="O20" s="77"/>
      <c r="P20" s="77"/>
      <c r="Q20" s="77"/>
      <c r="R20" s="77"/>
    </row>
    <row r="21" spans="1:18" ht="22.5" customHeight="1" thickBot="1" x14ac:dyDescent="0.4">
      <c r="A21" s="198"/>
      <c r="B21" s="199" t="s">
        <v>93</v>
      </c>
      <c r="C21" s="200"/>
      <c r="D21" s="201" t="str">
        <f>BAHTTEXT(F21)</f>
        <v>หกแสนสองหมื่นห้าพันบาทถ้วน</v>
      </c>
      <c r="E21" s="202"/>
      <c r="F21" s="67">
        <v>625000</v>
      </c>
      <c r="G21" s="70"/>
      <c r="H21" s="71"/>
      <c r="I21" s="190"/>
      <c r="J21" s="163"/>
      <c r="K21" s="77"/>
      <c r="L21" s="79"/>
      <c r="M21" s="77"/>
      <c r="N21" s="77"/>
      <c r="O21" s="77"/>
      <c r="P21" s="77"/>
      <c r="Q21" s="77"/>
      <c r="R21" s="77"/>
    </row>
    <row r="22" spans="1:18" ht="21.75" customHeight="1" x14ac:dyDescent="0.35">
      <c r="A22" s="207" t="s">
        <v>130</v>
      </c>
      <c r="B22" s="207"/>
      <c r="C22" s="207"/>
      <c r="D22" s="207"/>
      <c r="E22" s="207"/>
      <c r="F22" s="207"/>
      <c r="G22" s="207"/>
      <c r="H22" s="207"/>
      <c r="I22" s="72"/>
      <c r="J22" s="72"/>
      <c r="K22" s="77"/>
      <c r="L22" s="79"/>
      <c r="M22" s="77"/>
      <c r="N22" s="77"/>
      <c r="O22" s="77"/>
      <c r="P22" s="77"/>
      <c r="Q22" s="77"/>
      <c r="R22" s="77"/>
    </row>
    <row r="23" spans="1:18" ht="21.75" customHeight="1" x14ac:dyDescent="0.55000000000000004">
      <c r="A23" s="132" t="s">
        <v>120</v>
      </c>
      <c r="B23" s="128"/>
      <c r="C23" s="128"/>
      <c r="D23" s="128"/>
      <c r="E23" s="128"/>
      <c r="F23" s="128"/>
      <c r="G23" s="128"/>
      <c r="H23" s="97"/>
      <c r="I23" s="190"/>
      <c r="J23" s="163"/>
      <c r="K23" s="77"/>
      <c r="L23" s="77"/>
      <c r="M23" s="77"/>
      <c r="N23" s="77"/>
      <c r="O23" s="77"/>
      <c r="P23" s="77"/>
      <c r="Q23" s="77"/>
      <c r="R23" s="77"/>
    </row>
    <row r="24" spans="1:18" s="122" customFormat="1" ht="21.75" customHeight="1" x14ac:dyDescent="0.55000000000000004">
      <c r="A24" s="132"/>
      <c r="B24" s="128"/>
      <c r="C24" s="128"/>
      <c r="D24" s="128"/>
      <c r="E24" s="128"/>
      <c r="F24" s="128"/>
      <c r="G24" s="128"/>
      <c r="I24" s="123"/>
      <c r="K24" s="77"/>
      <c r="L24" s="77"/>
      <c r="M24" s="77"/>
      <c r="N24" s="77"/>
      <c r="O24" s="77"/>
      <c r="P24" s="77"/>
      <c r="Q24" s="77"/>
      <c r="R24" s="77"/>
    </row>
    <row r="25" spans="1:18" ht="21.75" customHeight="1" x14ac:dyDescent="0.55000000000000004">
      <c r="A25" s="206" t="s">
        <v>122</v>
      </c>
      <c r="B25" s="206"/>
      <c r="C25" s="206"/>
      <c r="D25" s="129"/>
      <c r="E25" s="195" t="s">
        <v>123</v>
      </c>
      <c r="F25" s="195"/>
      <c r="G25" s="128"/>
      <c r="H25" s="97"/>
      <c r="I25" s="72"/>
      <c r="J25" s="72"/>
      <c r="K25" s="77"/>
      <c r="L25" s="77"/>
      <c r="M25" s="77"/>
      <c r="N25" s="77"/>
      <c r="O25" s="77"/>
      <c r="P25" s="77"/>
      <c r="Q25" s="77"/>
      <c r="R25" s="77"/>
    </row>
    <row r="26" spans="1:18" ht="21.75" customHeight="1" x14ac:dyDescent="0.55000000000000004">
      <c r="A26" s="194" t="s">
        <v>124</v>
      </c>
      <c r="B26" s="194"/>
      <c r="C26" s="194"/>
      <c r="D26" s="102"/>
      <c r="E26" s="195" t="s">
        <v>125</v>
      </c>
      <c r="F26" s="195"/>
      <c r="G26" s="128"/>
      <c r="H26" s="97"/>
      <c r="I26" s="190"/>
      <c r="J26" s="163"/>
      <c r="K26" s="77"/>
      <c r="L26" s="77"/>
      <c r="M26" s="77"/>
      <c r="N26" s="77"/>
      <c r="O26" s="77"/>
      <c r="P26" s="77"/>
      <c r="Q26" s="77"/>
      <c r="R26" s="77"/>
    </row>
    <row r="27" spans="1:18" ht="21.75" customHeight="1" x14ac:dyDescent="0.55000000000000004">
      <c r="A27" s="127"/>
      <c r="B27" s="128"/>
      <c r="C27" s="102"/>
      <c r="D27" s="102"/>
      <c r="E27" s="102"/>
      <c r="F27" s="102"/>
      <c r="G27" s="128"/>
      <c r="H27" s="97"/>
      <c r="I27" s="190"/>
      <c r="J27" s="163"/>
      <c r="K27" s="77"/>
      <c r="L27" s="77"/>
      <c r="M27" s="77"/>
      <c r="N27" s="77"/>
      <c r="O27" s="77"/>
      <c r="P27" s="77"/>
      <c r="Q27" s="77"/>
      <c r="R27" s="77"/>
    </row>
    <row r="28" spans="1:18" ht="21.75" customHeight="1" x14ac:dyDescent="0.55000000000000004">
      <c r="A28" s="127"/>
      <c r="B28" s="128"/>
      <c r="C28" s="102"/>
      <c r="D28" s="102"/>
      <c r="E28" s="102"/>
      <c r="F28" s="128"/>
      <c r="G28" s="128"/>
      <c r="H28" s="97"/>
      <c r="I28" s="190"/>
      <c r="J28" s="163"/>
      <c r="K28" s="77"/>
      <c r="L28" s="77"/>
      <c r="M28" s="77"/>
      <c r="N28" s="77"/>
      <c r="O28" s="77"/>
      <c r="P28" s="77"/>
      <c r="Q28" s="77"/>
      <c r="R28" s="77"/>
    </row>
    <row r="29" spans="1:18" ht="21.75" customHeight="1" x14ac:dyDescent="0.55000000000000004">
      <c r="A29" s="127"/>
      <c r="B29" s="128"/>
      <c r="C29" s="196" t="s">
        <v>126</v>
      </c>
      <c r="D29" s="196"/>
      <c r="E29" s="130"/>
      <c r="F29" s="130"/>
      <c r="G29" s="128"/>
      <c r="H29" s="97"/>
      <c r="I29" s="190"/>
      <c r="J29" s="163"/>
      <c r="K29" s="77"/>
      <c r="L29" s="77"/>
      <c r="M29" s="77"/>
      <c r="N29" s="77"/>
      <c r="O29" s="77"/>
      <c r="P29" s="77"/>
      <c r="Q29" s="77"/>
      <c r="R29" s="77"/>
    </row>
    <row r="30" spans="1:18" ht="21.75" customHeight="1" x14ac:dyDescent="0.55000000000000004">
      <c r="A30" s="127"/>
      <c r="B30" s="128"/>
      <c r="C30" s="197" t="s">
        <v>129</v>
      </c>
      <c r="D30" s="197"/>
      <c r="E30" s="131"/>
      <c r="F30" s="131"/>
      <c r="G30" s="128"/>
      <c r="H30" s="97"/>
      <c r="I30" s="190"/>
      <c r="J30" s="163"/>
      <c r="K30" s="77"/>
      <c r="L30" s="77"/>
      <c r="M30" s="77"/>
      <c r="N30" s="77"/>
      <c r="O30" s="77"/>
      <c r="P30" s="77"/>
      <c r="Q30" s="77"/>
      <c r="R30" s="77"/>
    </row>
    <row r="31" spans="1:18" ht="21.75" customHeight="1" x14ac:dyDescent="0.35">
      <c r="A31" s="55"/>
      <c r="B31" s="97"/>
      <c r="C31" s="97"/>
      <c r="D31" s="97"/>
      <c r="E31" s="97"/>
      <c r="F31" s="97"/>
      <c r="G31" s="97"/>
      <c r="H31" s="97"/>
      <c r="I31" s="190"/>
      <c r="J31" s="163"/>
      <c r="K31" s="77"/>
      <c r="L31" s="77"/>
      <c r="P31" s="77"/>
      <c r="Q31" s="77"/>
      <c r="R31" s="77"/>
    </row>
    <row r="32" spans="1:18" ht="21.75" customHeight="1" x14ac:dyDescent="0.35">
      <c r="A32" s="55"/>
      <c r="B32" s="97"/>
      <c r="C32" s="97"/>
      <c r="D32" s="97"/>
      <c r="E32" s="97"/>
      <c r="F32" s="97"/>
      <c r="G32" s="97"/>
      <c r="H32" s="97"/>
      <c r="I32" s="55"/>
      <c r="J32" s="55"/>
      <c r="K32" s="77"/>
      <c r="L32" s="77"/>
      <c r="M32" s="77"/>
      <c r="N32" s="77"/>
      <c r="O32" s="77"/>
      <c r="P32" s="77"/>
      <c r="Q32" s="77"/>
      <c r="R32" s="77"/>
    </row>
    <row r="33" spans="1:18" ht="21.75" customHeight="1" x14ac:dyDescent="0.35">
      <c r="A33" s="55"/>
      <c r="B33" s="97"/>
      <c r="C33" s="97"/>
      <c r="D33" s="97"/>
      <c r="E33" s="97"/>
      <c r="F33" s="97"/>
      <c r="G33" s="97"/>
      <c r="H33" s="97"/>
      <c r="I33" s="190"/>
      <c r="J33" s="163"/>
      <c r="K33" s="77"/>
      <c r="L33" s="77"/>
      <c r="M33" s="77"/>
      <c r="N33" s="77"/>
      <c r="O33" s="77"/>
      <c r="P33" s="77"/>
      <c r="Q33" s="77"/>
      <c r="R33" s="77"/>
    </row>
    <row r="34" spans="1:18" ht="21.75" customHeight="1" x14ac:dyDescent="0.35">
      <c r="A34" s="55"/>
      <c r="B34" s="97"/>
      <c r="C34" s="97"/>
      <c r="D34" s="97"/>
      <c r="E34" s="97"/>
      <c r="F34" s="97"/>
      <c r="G34" s="97"/>
      <c r="H34" s="97"/>
      <c r="I34" s="190"/>
      <c r="J34" s="163"/>
      <c r="K34" s="77"/>
      <c r="L34" s="77"/>
      <c r="M34" s="77"/>
      <c r="N34" s="77"/>
      <c r="O34" s="77"/>
      <c r="P34" s="77"/>
      <c r="Q34" s="77"/>
      <c r="R34" s="77"/>
    </row>
    <row r="35" spans="1:18" ht="21.75" customHeight="1" x14ac:dyDescent="0.35">
      <c r="A35" s="193"/>
      <c r="B35" s="163"/>
      <c r="C35" s="163"/>
      <c r="D35" s="163"/>
      <c r="E35" s="163"/>
      <c r="F35" s="163"/>
      <c r="G35" s="163"/>
      <c r="H35" s="163"/>
      <c r="I35" s="190"/>
      <c r="J35" s="163"/>
      <c r="K35" s="77"/>
      <c r="L35" s="77"/>
      <c r="M35" s="77"/>
      <c r="N35" s="77"/>
      <c r="O35" s="77"/>
      <c r="P35" s="77"/>
      <c r="Q35" s="77"/>
      <c r="R35" s="77"/>
    </row>
    <row r="36" spans="1:18" ht="21.75" customHeight="1" x14ac:dyDescent="0.35">
      <c r="A36" s="55"/>
      <c r="B36" s="190"/>
      <c r="C36" s="163"/>
      <c r="D36" s="55"/>
      <c r="E36" s="55"/>
      <c r="F36" s="55"/>
      <c r="G36" s="55"/>
      <c r="H36" s="55"/>
      <c r="I36" s="190"/>
      <c r="J36" s="163"/>
      <c r="K36" s="77"/>
      <c r="L36" s="77"/>
      <c r="M36" s="77"/>
      <c r="N36" s="77"/>
      <c r="O36" s="77"/>
      <c r="P36" s="77"/>
      <c r="Q36" s="77"/>
      <c r="R36" s="77"/>
    </row>
    <row r="37" spans="1:18" ht="21.75" customHeight="1" x14ac:dyDescent="0.35">
      <c r="A37" s="55"/>
      <c r="B37" s="190"/>
      <c r="C37" s="163"/>
      <c r="D37" s="55"/>
      <c r="E37" s="55"/>
      <c r="F37" s="55"/>
      <c r="G37" s="55"/>
      <c r="H37" s="55"/>
      <c r="I37" s="190"/>
      <c r="J37" s="163"/>
      <c r="K37" s="77"/>
      <c r="L37" s="77"/>
      <c r="M37" s="77"/>
      <c r="N37" s="77"/>
      <c r="O37" s="77"/>
      <c r="P37" s="77"/>
      <c r="Q37" s="77"/>
      <c r="R37" s="77"/>
    </row>
    <row r="38" spans="1:18" ht="21.75" customHeight="1" x14ac:dyDescent="0.35">
      <c r="A38" s="55"/>
      <c r="B38" s="190"/>
      <c r="C38" s="163"/>
      <c r="D38" s="55"/>
      <c r="E38" s="55"/>
      <c r="F38" s="55"/>
      <c r="G38" s="55"/>
      <c r="H38" s="55"/>
      <c r="I38" s="190"/>
      <c r="J38" s="163"/>
      <c r="K38" s="77"/>
      <c r="L38" s="77"/>
      <c r="M38" s="77"/>
      <c r="N38" s="77"/>
      <c r="O38" s="77"/>
      <c r="P38" s="77"/>
      <c r="Q38" s="77"/>
      <c r="R38" s="77"/>
    </row>
    <row r="39" spans="1:18" ht="21.75" customHeight="1" x14ac:dyDescent="0.35">
      <c r="A39" s="55"/>
      <c r="B39" s="190"/>
      <c r="C39" s="163"/>
      <c r="D39" s="55"/>
      <c r="E39" s="55"/>
      <c r="F39" s="55"/>
      <c r="G39" s="55"/>
      <c r="H39" s="55"/>
      <c r="I39" s="190"/>
      <c r="J39" s="163"/>
      <c r="K39" s="77"/>
      <c r="L39" s="77"/>
      <c r="M39" s="77"/>
      <c r="N39" s="77"/>
      <c r="O39" s="77"/>
      <c r="P39" s="77"/>
      <c r="Q39" s="77"/>
      <c r="R39" s="77"/>
    </row>
    <row r="40" spans="1:18" ht="21.75" customHeight="1" x14ac:dyDescent="0.35">
      <c r="A40" s="55"/>
      <c r="B40" s="190"/>
      <c r="C40" s="163"/>
      <c r="D40" s="55"/>
      <c r="E40" s="55"/>
      <c r="F40" s="55"/>
      <c r="G40" s="55"/>
      <c r="H40" s="55"/>
      <c r="I40" s="55"/>
      <c r="J40" s="55"/>
      <c r="K40" s="77"/>
      <c r="L40" s="77"/>
      <c r="M40" s="77"/>
      <c r="N40" s="77"/>
      <c r="O40" s="77"/>
      <c r="P40" s="77"/>
      <c r="Q40" s="77"/>
      <c r="R40" s="77"/>
    </row>
    <row r="41" spans="1:18" ht="21.75" customHeight="1" x14ac:dyDescent="0.35">
      <c r="A41" s="55"/>
      <c r="B41" s="190"/>
      <c r="C41" s="163"/>
      <c r="D41" s="55"/>
      <c r="E41" s="55"/>
      <c r="F41" s="55"/>
      <c r="G41" s="55"/>
      <c r="H41" s="55"/>
      <c r="I41" s="55"/>
      <c r="J41" s="55"/>
      <c r="K41" s="77"/>
      <c r="L41" s="77"/>
      <c r="M41" s="77"/>
      <c r="N41" s="77"/>
      <c r="O41" s="77"/>
      <c r="P41" s="77"/>
      <c r="Q41" s="77"/>
      <c r="R41" s="77"/>
    </row>
    <row r="42" spans="1:18" ht="21.75" customHeight="1" x14ac:dyDescent="0.35">
      <c r="A42" s="55"/>
      <c r="B42" s="190"/>
      <c r="C42" s="163"/>
      <c r="D42" s="55"/>
      <c r="E42" s="55"/>
      <c r="F42" s="55"/>
      <c r="G42" s="55"/>
      <c r="H42" s="55"/>
      <c r="I42" s="55"/>
      <c r="J42" s="55"/>
      <c r="K42" s="77"/>
      <c r="L42" s="77"/>
      <c r="M42" s="77"/>
      <c r="N42" s="77"/>
      <c r="O42" s="77"/>
      <c r="P42" s="77"/>
      <c r="Q42" s="77"/>
      <c r="R42" s="77"/>
    </row>
    <row r="43" spans="1:18" ht="21.75" customHeight="1" x14ac:dyDescent="0.35">
      <c r="A43" s="55"/>
      <c r="B43" s="190"/>
      <c r="C43" s="163"/>
      <c r="D43" s="55"/>
      <c r="E43" s="55"/>
      <c r="F43" s="55"/>
      <c r="G43" s="55"/>
      <c r="H43" s="55"/>
      <c r="I43" s="55"/>
      <c r="J43" s="55"/>
      <c r="K43" s="77"/>
      <c r="L43" s="77"/>
      <c r="M43" s="77"/>
      <c r="N43" s="77"/>
      <c r="O43" s="77"/>
      <c r="P43" s="77"/>
      <c r="Q43" s="77"/>
      <c r="R43" s="77"/>
    </row>
    <row r="44" spans="1:18" ht="21.75" customHeight="1" x14ac:dyDescent="0.5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8" ht="21.75" customHeight="1" x14ac:dyDescent="0.5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8" ht="21.75" customHeight="1" x14ac:dyDescent="0.5">
      <c r="A46" s="73"/>
      <c r="B46" s="73"/>
      <c r="C46" s="73"/>
      <c r="D46" s="73"/>
      <c r="E46" s="73"/>
      <c r="F46" s="73"/>
      <c r="G46" s="73"/>
      <c r="H46" s="73"/>
      <c r="I46" s="73"/>
      <c r="J46" s="73"/>
    </row>
    <row r="47" spans="1:18" ht="21.75" customHeight="1" x14ac:dyDescent="0.5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8" ht="21.75" customHeight="1" x14ac:dyDescent="0.5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49" spans="1:10" ht="21.75" customHeight="1" x14ac:dyDescent="0.5">
      <c r="A49" s="73"/>
      <c r="B49" s="73"/>
      <c r="C49" s="73"/>
      <c r="D49" s="73"/>
      <c r="E49" s="73"/>
      <c r="F49" s="73"/>
      <c r="G49" s="73"/>
      <c r="H49" s="73"/>
      <c r="I49" s="73"/>
      <c r="J49" s="73"/>
    </row>
    <row r="50" spans="1:10" ht="21.75" customHeight="1" x14ac:dyDescent="0.5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21.75" customHeight="1" x14ac:dyDescent="0.5">
      <c r="A51" s="73"/>
      <c r="B51" s="73"/>
      <c r="C51" s="73"/>
      <c r="D51" s="73"/>
      <c r="E51" s="73"/>
      <c r="F51" s="73"/>
      <c r="G51" s="73"/>
      <c r="H51" s="73"/>
      <c r="I51" s="73"/>
      <c r="J51" s="73"/>
    </row>
    <row r="52" spans="1:10" ht="21.75" customHeight="1" x14ac:dyDescent="0.5">
      <c r="A52" s="73"/>
      <c r="B52" s="73"/>
      <c r="C52" s="73"/>
      <c r="D52" s="73"/>
      <c r="E52" s="73"/>
      <c r="F52" s="73"/>
      <c r="G52" s="73"/>
      <c r="H52" s="73"/>
      <c r="I52" s="73"/>
      <c r="J52" s="73"/>
    </row>
    <row r="53" spans="1:10" ht="12.75" customHeight="1" x14ac:dyDescent="0.35"/>
    <row r="54" spans="1:10" ht="12.75" customHeight="1" x14ac:dyDescent="0.35"/>
    <row r="55" spans="1:10" ht="12.75" customHeight="1" x14ac:dyDescent="0.35"/>
    <row r="56" spans="1:10" ht="12.75" customHeight="1" x14ac:dyDescent="0.35"/>
    <row r="57" spans="1:10" ht="12.75" customHeight="1" x14ac:dyDescent="0.35"/>
    <row r="58" spans="1:10" ht="12.75" customHeight="1" x14ac:dyDescent="0.35"/>
    <row r="59" spans="1:10" ht="12.75" customHeight="1" x14ac:dyDescent="0.35"/>
    <row r="60" spans="1:10" ht="12.75" customHeight="1" x14ac:dyDescent="0.35"/>
    <row r="61" spans="1:10" ht="12.75" customHeight="1" x14ac:dyDescent="0.35"/>
    <row r="62" spans="1:10" ht="12.75" customHeight="1" x14ac:dyDescent="0.35"/>
    <row r="63" spans="1:10" ht="12.75" customHeight="1" x14ac:dyDescent="0.35"/>
    <row r="64" spans="1:10" ht="12.75" customHeight="1" x14ac:dyDescent="0.35"/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</sheetData>
  <mergeCells count="74">
    <mergeCell ref="A20:A21"/>
    <mergeCell ref="B21:C21"/>
    <mergeCell ref="D21:E21"/>
    <mergeCell ref="B20:E20"/>
    <mergeCell ref="A25:C25"/>
    <mergeCell ref="E25:F25"/>
    <mergeCell ref="A22:H22"/>
    <mergeCell ref="I33:J33"/>
    <mergeCell ref="I34:J34"/>
    <mergeCell ref="A35:H35"/>
    <mergeCell ref="I35:J35"/>
    <mergeCell ref="A26:C26"/>
    <mergeCell ref="E26:F26"/>
    <mergeCell ref="I29:J29"/>
    <mergeCell ref="I30:J30"/>
    <mergeCell ref="I31:J31"/>
    <mergeCell ref="C29:D29"/>
    <mergeCell ref="C30:D30"/>
    <mergeCell ref="B42:C42"/>
    <mergeCell ref="B43:C43"/>
    <mergeCell ref="B36:C36"/>
    <mergeCell ref="I36:J36"/>
    <mergeCell ref="B37:C37"/>
    <mergeCell ref="I37:J37"/>
    <mergeCell ref="B38:C38"/>
    <mergeCell ref="I38:J38"/>
    <mergeCell ref="B41:C41"/>
    <mergeCell ref="B39:C39"/>
    <mergeCell ref="I39:J39"/>
    <mergeCell ref="B40:C40"/>
    <mergeCell ref="I23:J23"/>
    <mergeCell ref="I26:J26"/>
    <mergeCell ref="I27:J27"/>
    <mergeCell ref="I28:J28"/>
    <mergeCell ref="I17:J17"/>
    <mergeCell ref="I18:J18"/>
    <mergeCell ref="I19:J19"/>
    <mergeCell ref="I20:J20"/>
    <mergeCell ref="I21:J21"/>
    <mergeCell ref="J7:K7"/>
    <mergeCell ref="I12:J12"/>
    <mergeCell ref="I13:J13"/>
    <mergeCell ref="I14:J14"/>
    <mergeCell ref="I15:J15"/>
    <mergeCell ref="I16:J16"/>
    <mergeCell ref="B18:C18"/>
    <mergeCell ref="G18:H18"/>
    <mergeCell ref="B19:C19"/>
    <mergeCell ref="G19:H19"/>
    <mergeCell ref="B15:C15"/>
    <mergeCell ref="G15:H15"/>
    <mergeCell ref="B16:C16"/>
    <mergeCell ref="G16:H16"/>
    <mergeCell ref="B17:C17"/>
    <mergeCell ref="G17:H17"/>
    <mergeCell ref="B14:C14"/>
    <mergeCell ref="G14:H14"/>
    <mergeCell ref="A6:B6"/>
    <mergeCell ref="C6:E6"/>
    <mergeCell ref="A8:D8"/>
    <mergeCell ref="A10:A11"/>
    <mergeCell ref="B10:C11"/>
    <mergeCell ref="E10:E11"/>
    <mergeCell ref="G10:H11"/>
    <mergeCell ref="B12:C12"/>
    <mergeCell ref="G12:H12"/>
    <mergeCell ref="B13:C13"/>
    <mergeCell ref="G13:H13"/>
    <mergeCell ref="G1:H1"/>
    <mergeCell ref="A2:F2"/>
    <mergeCell ref="G2:H2"/>
    <mergeCell ref="A4:B4"/>
    <mergeCell ref="A5:B5"/>
    <mergeCell ref="C5:E5"/>
  </mergeCells>
  <pageMargins left="0.39370078740157483" right="0.23622047244094491" top="0.74803149606299213" bottom="0.74803149606299213" header="0.31496062992125984" footer="0.31496062992125984"/>
  <pageSetup paperSize="9" scale="95" orientation="portrait" horizontalDpi="360" verticalDpi="36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tabSelected="1" view="pageBreakPreview" zoomScaleSheetLayoutView="100" workbookViewId="0">
      <selection activeCell="D3" sqref="D3"/>
    </sheetView>
  </sheetViews>
  <sheetFormatPr defaultColWidth="9.140625" defaultRowHeight="21.75" x14ac:dyDescent="0.5"/>
  <cols>
    <col min="1" max="1" width="6.5703125" style="1" customWidth="1"/>
    <col min="2" max="2" width="9.140625" style="1"/>
    <col min="3" max="3" width="14.42578125" style="1" customWidth="1"/>
    <col min="4" max="4" width="7.42578125" style="1" customWidth="1"/>
    <col min="5" max="5" width="8.5703125" style="1" customWidth="1"/>
    <col min="6" max="6" width="12" style="1" customWidth="1"/>
    <col min="7" max="7" width="9.42578125" style="1" customWidth="1"/>
    <col min="8" max="8" width="14.7109375" style="93" customWidth="1"/>
    <col min="9" max="9" width="14.7109375" style="1" customWidth="1"/>
    <col min="10" max="10" width="14.7109375" style="93" customWidth="1"/>
    <col min="11" max="11" width="14.7109375" style="1" customWidth="1"/>
    <col min="12" max="12" width="19.28515625" style="1" customWidth="1"/>
    <col min="13" max="13" width="0.28515625" style="1" hidden="1" customWidth="1"/>
    <col min="14" max="14" width="9.140625" style="1"/>
    <col min="15" max="15" width="11.42578125" style="1" customWidth="1"/>
    <col min="16" max="16" width="11.7109375" style="1" customWidth="1"/>
    <col min="17" max="17" width="12.42578125" style="1" bestFit="1" customWidth="1"/>
    <col min="18" max="18" width="16.85546875" style="1" customWidth="1"/>
    <col min="19" max="16384" width="9.140625" style="1"/>
  </cols>
  <sheetData>
    <row r="1" spans="1:17" x14ac:dyDescent="0.5">
      <c r="A1" s="162" t="s">
        <v>24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8"/>
    </row>
    <row r="2" spans="1:17" x14ac:dyDescent="0.5">
      <c r="A2" s="208" t="s">
        <v>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9"/>
    </row>
    <row r="3" spans="1:17" x14ac:dyDescent="0.5">
      <c r="A3" s="2" t="s">
        <v>17</v>
      </c>
      <c r="B3" s="2"/>
      <c r="C3" s="2"/>
      <c r="D3" s="73" t="s">
        <v>106</v>
      </c>
      <c r="E3" s="73"/>
      <c r="F3" s="73"/>
      <c r="G3" s="73"/>
      <c r="H3" s="110"/>
      <c r="I3" s="93"/>
      <c r="K3" s="93"/>
      <c r="L3" s="93"/>
      <c r="M3" s="93"/>
    </row>
    <row r="4" spans="1:17" x14ac:dyDescent="0.5">
      <c r="A4" s="2" t="s">
        <v>15</v>
      </c>
      <c r="B4" s="2"/>
      <c r="C4" s="1" t="s">
        <v>86</v>
      </c>
      <c r="E4" s="2" t="s">
        <v>87</v>
      </c>
      <c r="F4" s="55" t="s">
        <v>88</v>
      </c>
      <c r="G4" s="2" t="s">
        <v>89</v>
      </c>
      <c r="H4" s="93" t="s">
        <v>90</v>
      </c>
      <c r="I4" s="85" t="s">
        <v>7</v>
      </c>
      <c r="J4" s="210" t="s">
        <v>44</v>
      </c>
      <c r="K4" s="210"/>
      <c r="L4" s="210"/>
      <c r="M4" s="210"/>
    </row>
    <row r="5" spans="1:17" ht="22.5" thickBot="1" x14ac:dyDescent="0.55000000000000004">
      <c r="A5" s="2" t="s">
        <v>16</v>
      </c>
      <c r="B5" s="2"/>
      <c r="C5" s="1" t="s">
        <v>120</v>
      </c>
      <c r="H5" s="100"/>
      <c r="I5" s="211" t="s">
        <v>8</v>
      </c>
      <c r="J5" s="211"/>
      <c r="K5" s="212">
        <v>242738</v>
      </c>
      <c r="L5" s="212"/>
      <c r="M5" s="212"/>
    </row>
    <row r="6" spans="1:17" ht="18.75" customHeight="1" thickTop="1" x14ac:dyDescent="0.5">
      <c r="A6" s="213" t="s">
        <v>0</v>
      </c>
      <c r="B6" s="215" t="s">
        <v>1</v>
      </c>
      <c r="C6" s="216"/>
      <c r="D6" s="216"/>
      <c r="E6" s="216"/>
      <c r="F6" s="219" t="s">
        <v>2</v>
      </c>
      <c r="G6" s="227" t="s">
        <v>3</v>
      </c>
      <c r="H6" s="221" t="s">
        <v>10</v>
      </c>
      <c r="I6" s="222"/>
      <c r="J6" s="221" t="s">
        <v>11</v>
      </c>
      <c r="K6" s="222"/>
      <c r="L6" s="223" t="s">
        <v>12</v>
      </c>
      <c r="M6" s="225" t="s">
        <v>4</v>
      </c>
    </row>
    <row r="7" spans="1:17" ht="21.75" customHeight="1" thickBot="1" x14ac:dyDescent="0.55000000000000004">
      <c r="A7" s="214"/>
      <c r="B7" s="217"/>
      <c r="C7" s="218"/>
      <c r="D7" s="218"/>
      <c r="E7" s="218"/>
      <c r="F7" s="220"/>
      <c r="G7" s="228"/>
      <c r="H7" s="86" t="s">
        <v>13</v>
      </c>
      <c r="I7" s="86" t="s">
        <v>5</v>
      </c>
      <c r="J7" s="86" t="s">
        <v>13</v>
      </c>
      <c r="K7" s="86" t="s">
        <v>5</v>
      </c>
      <c r="L7" s="224"/>
      <c r="M7" s="226"/>
    </row>
    <row r="8" spans="1:17" ht="18.75" customHeight="1" thickTop="1" x14ac:dyDescent="0.5">
      <c r="A8" s="103">
        <v>1</v>
      </c>
      <c r="B8" s="232" t="s">
        <v>48</v>
      </c>
      <c r="C8" s="233"/>
      <c r="D8" s="233"/>
      <c r="E8" s="234"/>
      <c r="F8" s="10"/>
      <c r="G8" s="7"/>
      <c r="H8" s="87"/>
      <c r="I8" s="87"/>
      <c r="J8" s="87"/>
      <c r="K8" s="87"/>
      <c r="L8" s="88"/>
      <c r="M8" s="11"/>
    </row>
    <row r="9" spans="1:17" ht="18.75" customHeight="1" x14ac:dyDescent="0.5">
      <c r="A9" s="3"/>
      <c r="B9" s="244" t="s">
        <v>84</v>
      </c>
      <c r="C9" s="245"/>
      <c r="D9" s="245"/>
      <c r="E9" s="246"/>
      <c r="F9" s="10">
        <v>15</v>
      </c>
      <c r="G9" s="7" t="s">
        <v>6</v>
      </c>
      <c r="H9" s="87">
        <v>0</v>
      </c>
      <c r="I9" s="87">
        <f>F9*H9</f>
        <v>0</v>
      </c>
      <c r="J9" s="87">
        <v>125</v>
      </c>
      <c r="K9" s="6">
        <f>F9*J9</f>
        <v>1875</v>
      </c>
      <c r="L9" s="5">
        <f>I9+K9</f>
        <v>1875</v>
      </c>
      <c r="M9" s="7"/>
    </row>
    <row r="10" spans="1:17" ht="18.75" customHeight="1" x14ac:dyDescent="0.5">
      <c r="A10" s="3"/>
      <c r="B10" s="14" t="s">
        <v>85</v>
      </c>
      <c r="C10" s="15"/>
      <c r="D10" s="15"/>
      <c r="E10" s="16"/>
      <c r="F10" s="10">
        <v>28.2</v>
      </c>
      <c r="G10" s="7" t="s">
        <v>6</v>
      </c>
      <c r="H10" s="87">
        <v>117.16</v>
      </c>
      <c r="I10" s="87">
        <f>F10*H10</f>
        <v>3303.9119999999998</v>
      </c>
      <c r="J10" s="87">
        <v>99</v>
      </c>
      <c r="K10" s="6">
        <f>F10*J10</f>
        <v>2791.7999999999997</v>
      </c>
      <c r="L10" s="5">
        <f>I10+K10</f>
        <v>6095.7119999999995</v>
      </c>
      <c r="M10" s="7"/>
    </row>
    <row r="11" spans="1:17" ht="18.75" customHeight="1" x14ac:dyDescent="0.5">
      <c r="A11" s="3"/>
      <c r="B11" s="229" t="s">
        <v>19</v>
      </c>
      <c r="C11" s="230"/>
      <c r="D11" s="230"/>
      <c r="E11" s="231"/>
      <c r="F11" s="10">
        <v>2</v>
      </c>
      <c r="G11" s="7" t="s">
        <v>6</v>
      </c>
      <c r="H11" s="87">
        <v>425.24</v>
      </c>
      <c r="I11" s="87">
        <f t="shared" ref="I11:I19" si="0">F11*H11</f>
        <v>850.48</v>
      </c>
      <c r="J11" s="87">
        <v>91</v>
      </c>
      <c r="K11" s="6">
        <f t="shared" ref="K11:K19" si="1">F11*J11</f>
        <v>182</v>
      </c>
      <c r="L11" s="5">
        <f t="shared" ref="L11:L19" si="2">I11+K11</f>
        <v>1032.48</v>
      </c>
      <c r="M11" s="7"/>
      <c r="O11" s="13"/>
      <c r="P11" s="13"/>
      <c r="Q11" s="13"/>
    </row>
    <row r="12" spans="1:17" ht="18.75" customHeight="1" x14ac:dyDescent="0.5">
      <c r="A12" s="3"/>
      <c r="B12" s="33" t="s">
        <v>20</v>
      </c>
      <c r="C12" s="34"/>
      <c r="D12" s="34"/>
      <c r="E12" s="35"/>
      <c r="F12" s="10">
        <v>2</v>
      </c>
      <c r="G12" s="11" t="s">
        <v>6</v>
      </c>
      <c r="H12" s="87">
        <v>1559.55</v>
      </c>
      <c r="I12" s="87">
        <f t="shared" si="0"/>
        <v>3119.1</v>
      </c>
      <c r="J12" s="87">
        <v>398</v>
      </c>
      <c r="K12" s="6">
        <f t="shared" si="1"/>
        <v>796</v>
      </c>
      <c r="L12" s="5">
        <f t="shared" si="2"/>
        <v>3915.1</v>
      </c>
      <c r="M12" s="7"/>
    </row>
    <row r="13" spans="1:17" ht="18.75" customHeight="1" x14ac:dyDescent="0.5">
      <c r="A13" s="3"/>
      <c r="B13" s="36" t="s">
        <v>95</v>
      </c>
      <c r="C13" s="37"/>
      <c r="D13" s="37"/>
      <c r="E13" s="38"/>
      <c r="F13" s="10">
        <v>16</v>
      </c>
      <c r="G13" s="11" t="s">
        <v>6</v>
      </c>
      <c r="H13" s="87">
        <v>2459.81</v>
      </c>
      <c r="I13" s="87">
        <f t="shared" si="0"/>
        <v>39356.959999999999</v>
      </c>
      <c r="J13" s="87">
        <v>391</v>
      </c>
      <c r="K13" s="6">
        <f t="shared" si="1"/>
        <v>6256</v>
      </c>
      <c r="L13" s="5">
        <f t="shared" si="2"/>
        <v>45612.959999999999</v>
      </c>
      <c r="M13" s="7"/>
    </row>
    <row r="14" spans="1:17" ht="18.75" customHeight="1" x14ac:dyDescent="0.5">
      <c r="A14" s="3"/>
      <c r="B14" s="33" t="s">
        <v>21</v>
      </c>
      <c r="C14" s="34"/>
      <c r="D14" s="34"/>
      <c r="E14" s="35"/>
      <c r="F14" s="12">
        <v>40</v>
      </c>
      <c r="G14" s="11" t="s">
        <v>81</v>
      </c>
      <c r="H14" s="87">
        <v>400</v>
      </c>
      <c r="I14" s="87">
        <f t="shared" si="0"/>
        <v>16000</v>
      </c>
      <c r="J14" s="87">
        <v>133</v>
      </c>
      <c r="K14" s="6">
        <f t="shared" si="1"/>
        <v>5320</v>
      </c>
      <c r="L14" s="5">
        <f t="shared" si="2"/>
        <v>21320</v>
      </c>
      <c r="M14" s="7"/>
    </row>
    <row r="15" spans="1:17" ht="18.75" customHeight="1" x14ac:dyDescent="0.5">
      <c r="A15" s="3"/>
      <c r="B15" s="125" t="s">
        <v>121</v>
      </c>
      <c r="C15" s="40"/>
      <c r="D15" s="40"/>
      <c r="E15" s="41"/>
      <c r="F15" s="12">
        <v>27</v>
      </c>
      <c r="G15" s="7" t="s">
        <v>22</v>
      </c>
      <c r="H15" s="87">
        <v>75.7</v>
      </c>
      <c r="I15" s="87">
        <f t="shared" si="0"/>
        <v>2043.9</v>
      </c>
      <c r="J15" s="87">
        <v>0</v>
      </c>
      <c r="K15" s="6">
        <f t="shared" si="1"/>
        <v>0</v>
      </c>
      <c r="L15" s="5">
        <f t="shared" si="2"/>
        <v>2043.9</v>
      </c>
      <c r="M15" s="7"/>
    </row>
    <row r="16" spans="1:17" ht="18.75" customHeight="1" x14ac:dyDescent="0.5">
      <c r="A16" s="3"/>
      <c r="B16" s="39" t="s">
        <v>96</v>
      </c>
      <c r="C16" s="40"/>
      <c r="D16" s="40"/>
      <c r="E16" s="41"/>
      <c r="F16" s="12">
        <v>10</v>
      </c>
      <c r="G16" s="7" t="s">
        <v>22</v>
      </c>
      <c r="H16" s="87">
        <v>50</v>
      </c>
      <c r="I16" s="6">
        <f t="shared" si="0"/>
        <v>500</v>
      </c>
      <c r="J16" s="87">
        <v>0</v>
      </c>
      <c r="K16" s="6">
        <f t="shared" si="1"/>
        <v>0</v>
      </c>
      <c r="L16" s="5">
        <f t="shared" si="2"/>
        <v>500</v>
      </c>
      <c r="M16" s="7"/>
    </row>
    <row r="17" spans="1:17" s="2" customFormat="1" ht="18.75" customHeight="1" x14ac:dyDescent="0.5">
      <c r="A17" s="3"/>
      <c r="B17" s="39" t="s">
        <v>23</v>
      </c>
      <c r="C17" s="40"/>
      <c r="D17" s="40"/>
      <c r="E17" s="41"/>
      <c r="F17" s="10">
        <v>70</v>
      </c>
      <c r="G17" s="7" t="s">
        <v>18</v>
      </c>
      <c r="H17" s="87">
        <v>92.21</v>
      </c>
      <c r="I17" s="87">
        <f t="shared" si="0"/>
        <v>6454.7</v>
      </c>
      <c r="J17" s="87">
        <v>9.11</v>
      </c>
      <c r="K17" s="6">
        <f>F17*J17</f>
        <v>637.69999999999993</v>
      </c>
      <c r="L17" s="5">
        <f>I17+K17</f>
        <v>7092.4</v>
      </c>
      <c r="M17" s="8"/>
      <c r="O17" s="45"/>
    </row>
    <row r="18" spans="1:17" ht="18.75" customHeight="1" x14ac:dyDescent="0.5">
      <c r="A18" s="3"/>
      <c r="B18" s="39" t="s">
        <v>79</v>
      </c>
      <c r="C18" s="40"/>
      <c r="D18" s="40"/>
      <c r="E18" s="41"/>
      <c r="F18" s="12">
        <v>85</v>
      </c>
      <c r="G18" s="7" t="s">
        <v>18</v>
      </c>
      <c r="H18" s="87">
        <v>218.92</v>
      </c>
      <c r="I18" s="87">
        <f>F18*H18</f>
        <v>18608.2</v>
      </c>
      <c r="J18" s="87">
        <v>29.46</v>
      </c>
      <c r="K18" s="6">
        <f t="shared" si="1"/>
        <v>2504.1</v>
      </c>
      <c r="L18" s="5">
        <f t="shared" si="2"/>
        <v>21112.3</v>
      </c>
      <c r="M18" s="4"/>
      <c r="O18" s="45"/>
    </row>
    <row r="19" spans="1:17" s="2" customFormat="1" ht="18.75" customHeight="1" x14ac:dyDescent="0.5">
      <c r="A19" s="3"/>
      <c r="B19" s="95" t="s">
        <v>83</v>
      </c>
      <c r="C19" s="37"/>
      <c r="D19" s="37"/>
      <c r="E19" s="38"/>
      <c r="F19" s="10">
        <v>21</v>
      </c>
      <c r="G19" s="11" t="s">
        <v>14</v>
      </c>
      <c r="H19" s="96">
        <v>35</v>
      </c>
      <c r="I19" s="6">
        <f t="shared" si="0"/>
        <v>735</v>
      </c>
      <c r="J19" s="6">
        <v>5</v>
      </c>
      <c r="K19" s="6">
        <f t="shared" si="1"/>
        <v>105</v>
      </c>
      <c r="L19" s="5">
        <f t="shared" si="2"/>
        <v>840</v>
      </c>
      <c r="M19" s="8"/>
    </row>
    <row r="20" spans="1:17" ht="18.75" customHeight="1" x14ac:dyDescent="0.5">
      <c r="A20" s="3"/>
      <c r="B20" s="36"/>
      <c r="C20" s="37"/>
      <c r="D20" s="37"/>
      <c r="E20" s="38"/>
      <c r="F20" s="10"/>
      <c r="G20" s="7"/>
      <c r="H20" s="87"/>
      <c r="I20" s="87"/>
      <c r="J20" s="87"/>
      <c r="K20" s="6"/>
      <c r="L20" s="5"/>
      <c r="M20" s="4"/>
    </row>
    <row r="21" spans="1:17" ht="18.75" customHeight="1" x14ac:dyDescent="0.5">
      <c r="A21" s="3"/>
      <c r="B21" s="36"/>
      <c r="C21" s="37"/>
      <c r="D21" s="37"/>
      <c r="E21" s="38"/>
      <c r="F21" s="10"/>
      <c r="G21" s="7"/>
      <c r="H21" s="87"/>
      <c r="I21" s="87"/>
      <c r="J21" s="87"/>
      <c r="K21" s="6"/>
      <c r="L21" s="5"/>
      <c r="M21" s="4"/>
    </row>
    <row r="22" spans="1:17" ht="18.75" customHeight="1" x14ac:dyDescent="0.5">
      <c r="A22" s="3"/>
      <c r="B22" s="36"/>
      <c r="C22" s="37"/>
      <c r="D22" s="37"/>
      <c r="E22" s="38"/>
      <c r="F22" s="10"/>
      <c r="G22" s="7"/>
      <c r="H22" s="87"/>
      <c r="I22" s="87"/>
      <c r="J22" s="87"/>
      <c r="K22" s="6"/>
      <c r="L22" s="5"/>
      <c r="M22" s="4"/>
    </row>
    <row r="23" spans="1:17" ht="18.75" customHeight="1" x14ac:dyDescent="0.5">
      <c r="A23" s="3"/>
      <c r="B23" s="36"/>
      <c r="C23" s="37"/>
      <c r="D23" s="37"/>
      <c r="E23" s="38"/>
      <c r="F23" s="10"/>
      <c r="G23" s="7"/>
      <c r="H23" s="87"/>
      <c r="I23" s="87"/>
      <c r="J23" s="87"/>
      <c r="K23" s="6"/>
      <c r="L23" s="5"/>
      <c r="M23" s="4"/>
    </row>
    <row r="24" spans="1:17" ht="18.75" customHeight="1" x14ac:dyDescent="0.5">
      <c r="A24" s="3"/>
      <c r="B24" s="36"/>
      <c r="C24" s="37"/>
      <c r="D24" s="37"/>
      <c r="E24" s="38"/>
      <c r="F24" s="10"/>
      <c r="G24" s="7"/>
      <c r="H24" s="87"/>
      <c r="I24" s="87"/>
      <c r="J24" s="87"/>
      <c r="K24" s="6"/>
      <c r="L24" s="5"/>
      <c r="M24" s="4"/>
    </row>
    <row r="25" spans="1:17" ht="18.75" customHeight="1" x14ac:dyDescent="0.5">
      <c r="A25" s="3"/>
      <c r="B25" s="36"/>
      <c r="C25" s="37"/>
      <c r="D25" s="37"/>
      <c r="E25" s="38"/>
      <c r="F25" s="10"/>
      <c r="G25" s="7"/>
      <c r="H25" s="87"/>
      <c r="I25" s="87"/>
      <c r="J25" s="87"/>
      <c r="K25" s="6"/>
      <c r="L25" s="5"/>
      <c r="M25" s="4"/>
    </row>
    <row r="26" spans="1:17" ht="18.75" customHeight="1" x14ac:dyDescent="0.5">
      <c r="A26" s="3"/>
      <c r="B26" s="36"/>
      <c r="C26" s="37"/>
      <c r="D26" s="37"/>
      <c r="E26" s="38"/>
      <c r="F26" s="10"/>
      <c r="G26" s="7"/>
      <c r="H26" s="87"/>
      <c r="I26" s="87"/>
      <c r="J26" s="87"/>
      <c r="K26" s="6"/>
      <c r="L26" s="5"/>
      <c r="M26" s="4"/>
    </row>
    <row r="27" spans="1:17" ht="18.75" customHeight="1" x14ac:dyDescent="0.5">
      <c r="A27" s="3"/>
      <c r="B27" s="36"/>
      <c r="C27" s="37"/>
      <c r="D27" s="37"/>
      <c r="E27" s="38"/>
      <c r="F27" s="10"/>
      <c r="G27" s="7"/>
      <c r="H27" s="87"/>
      <c r="I27" s="87"/>
      <c r="J27" s="87"/>
      <c r="K27" s="6"/>
      <c r="L27" s="5"/>
      <c r="M27" s="7"/>
    </row>
    <row r="28" spans="1:17" s="2" customFormat="1" ht="18.75" customHeight="1" x14ac:dyDescent="0.5">
      <c r="A28" s="133"/>
      <c r="B28" s="134"/>
      <c r="C28" s="135"/>
      <c r="D28" s="135"/>
      <c r="E28" s="136"/>
      <c r="F28" s="137"/>
      <c r="G28" s="138"/>
      <c r="H28" s="139"/>
      <c r="I28" s="139"/>
      <c r="J28" s="139"/>
      <c r="K28" s="140"/>
      <c r="L28" s="141"/>
      <c r="M28" s="8"/>
    </row>
    <row r="29" spans="1:17" s="2" customFormat="1" ht="18.75" customHeight="1" x14ac:dyDescent="0.5">
      <c r="A29" s="142"/>
      <c r="B29" s="238" t="s">
        <v>36</v>
      </c>
      <c r="C29" s="239"/>
      <c r="D29" s="239"/>
      <c r="E29" s="240"/>
      <c r="F29" s="143"/>
      <c r="G29" s="144"/>
      <c r="H29" s="145"/>
      <c r="I29" s="145">
        <f>SUM(I8:I28)</f>
        <v>90972.251999999993</v>
      </c>
      <c r="J29" s="145"/>
      <c r="K29" s="146">
        <f>SUM(K8:K28)</f>
        <v>20467.599999999999</v>
      </c>
      <c r="L29" s="146">
        <f>SUM(L8:L28)</f>
        <v>111439.852</v>
      </c>
      <c r="M29" s="8"/>
    </row>
    <row r="30" spans="1:17" ht="18.75" customHeight="1" x14ac:dyDescent="0.5">
      <c r="A30" s="162" t="s">
        <v>25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8"/>
      <c r="Q30" s="13"/>
    </row>
    <row r="31" spans="1:17" s="2" customFormat="1" ht="18.75" customHeight="1" x14ac:dyDescent="0.5">
      <c r="A31" s="208" t="s">
        <v>9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</row>
    <row r="32" spans="1:17" x14ac:dyDescent="0.5">
      <c r="A32" s="2" t="s">
        <v>17</v>
      </c>
      <c r="B32" s="2"/>
      <c r="C32" s="2"/>
      <c r="D32" s="73" t="s">
        <v>106</v>
      </c>
      <c r="E32" s="73"/>
      <c r="F32" s="73"/>
      <c r="G32" s="73"/>
      <c r="H32" s="110"/>
      <c r="I32" s="93"/>
      <c r="K32" s="93"/>
      <c r="L32" s="93"/>
      <c r="M32" s="93"/>
      <c r="O32" s="80"/>
    </row>
    <row r="33" spans="1:17" x14ac:dyDescent="0.5">
      <c r="A33" s="2" t="s">
        <v>15</v>
      </c>
      <c r="B33" s="2"/>
      <c r="C33" s="1" t="s">
        <v>86</v>
      </c>
      <c r="E33" s="124" t="s">
        <v>87</v>
      </c>
      <c r="F33" s="1" t="s">
        <v>88</v>
      </c>
      <c r="G33" s="124" t="s">
        <v>89</v>
      </c>
      <c r="H33" s="93" t="s">
        <v>90</v>
      </c>
      <c r="I33" s="126" t="s">
        <v>7</v>
      </c>
      <c r="J33" s="210" t="s">
        <v>44</v>
      </c>
      <c r="K33" s="210"/>
      <c r="L33" s="210"/>
      <c r="M33" s="210"/>
    </row>
    <row r="34" spans="1:17" ht="22.5" thickBot="1" x14ac:dyDescent="0.55000000000000004">
      <c r="A34" s="2" t="s">
        <v>16</v>
      </c>
      <c r="B34" s="2"/>
      <c r="C34" s="1" t="str">
        <f>C5</f>
        <v>คณะกรรมการกำหนดราคากลาง</v>
      </c>
      <c r="H34" s="100"/>
      <c r="I34" s="211" t="s">
        <v>8</v>
      </c>
      <c r="J34" s="211"/>
      <c r="K34" s="212">
        <f>K5</f>
        <v>242738</v>
      </c>
      <c r="L34" s="212"/>
      <c r="M34" s="212"/>
    </row>
    <row r="35" spans="1:17" ht="22.5" thickTop="1" x14ac:dyDescent="0.5">
      <c r="A35" s="213" t="s">
        <v>0</v>
      </c>
      <c r="B35" s="215" t="s">
        <v>1</v>
      </c>
      <c r="C35" s="216"/>
      <c r="D35" s="216"/>
      <c r="E35" s="216"/>
      <c r="F35" s="219" t="s">
        <v>2</v>
      </c>
      <c r="G35" s="227" t="s">
        <v>3</v>
      </c>
      <c r="H35" s="221" t="s">
        <v>10</v>
      </c>
      <c r="I35" s="222"/>
      <c r="J35" s="221" t="s">
        <v>11</v>
      </c>
      <c r="K35" s="222"/>
      <c r="L35" s="223" t="s">
        <v>12</v>
      </c>
      <c r="M35" s="225" t="s">
        <v>4</v>
      </c>
    </row>
    <row r="36" spans="1:17" ht="22.5" thickBot="1" x14ac:dyDescent="0.55000000000000004">
      <c r="A36" s="214"/>
      <c r="B36" s="217"/>
      <c r="C36" s="218"/>
      <c r="D36" s="218"/>
      <c r="E36" s="218"/>
      <c r="F36" s="220"/>
      <c r="G36" s="228"/>
      <c r="H36" s="86" t="s">
        <v>13</v>
      </c>
      <c r="I36" s="86" t="s">
        <v>5</v>
      </c>
      <c r="J36" s="86" t="s">
        <v>13</v>
      </c>
      <c r="K36" s="86" t="s">
        <v>5</v>
      </c>
      <c r="L36" s="224"/>
      <c r="M36" s="226"/>
    </row>
    <row r="37" spans="1:17" ht="22.5" thickTop="1" x14ac:dyDescent="0.5">
      <c r="A37" s="3"/>
      <c r="B37" s="235" t="s">
        <v>37</v>
      </c>
      <c r="C37" s="236"/>
      <c r="D37" s="236"/>
      <c r="E37" s="237"/>
      <c r="F37" s="22"/>
      <c r="G37" s="24"/>
      <c r="H37" s="89"/>
      <c r="I37" s="89">
        <f>I29</f>
        <v>90972.251999999993</v>
      </c>
      <c r="J37" s="89"/>
      <c r="K37" s="23">
        <f>K29</f>
        <v>20467.599999999999</v>
      </c>
      <c r="L37" s="23">
        <f>L29</f>
        <v>111439.852</v>
      </c>
      <c r="M37" s="7"/>
    </row>
    <row r="38" spans="1:17" x14ac:dyDescent="0.5">
      <c r="A38" s="103">
        <v>2</v>
      </c>
      <c r="B38" s="241" t="s">
        <v>41</v>
      </c>
      <c r="C38" s="242"/>
      <c r="D38" s="242"/>
      <c r="E38" s="243"/>
      <c r="F38" s="10"/>
      <c r="G38" s="11"/>
      <c r="H38" s="87"/>
      <c r="I38" s="87">
        <f>F38*H38</f>
        <v>0</v>
      </c>
      <c r="J38" s="87"/>
      <c r="K38" s="6">
        <f>F38*J38</f>
        <v>0</v>
      </c>
      <c r="L38" s="5">
        <f>I38+K38</f>
        <v>0</v>
      </c>
      <c r="M38" s="7"/>
      <c r="O38" s="1" t="s">
        <v>113</v>
      </c>
    </row>
    <row r="39" spans="1:17" x14ac:dyDescent="0.5">
      <c r="A39" s="3"/>
      <c r="B39" s="229" t="s">
        <v>80</v>
      </c>
      <c r="C39" s="230"/>
      <c r="D39" s="230"/>
      <c r="E39" s="231"/>
      <c r="F39" s="12">
        <v>15</v>
      </c>
      <c r="G39" s="11" t="s">
        <v>34</v>
      </c>
      <c r="H39" s="87">
        <v>634.82000000000005</v>
      </c>
      <c r="I39" s="87">
        <f>F39*H39</f>
        <v>9522.3000000000011</v>
      </c>
      <c r="J39" s="87">
        <v>210</v>
      </c>
      <c r="K39" s="6">
        <f>F39*J39</f>
        <v>3150</v>
      </c>
      <c r="L39" s="5">
        <f>I39+K39</f>
        <v>12672.300000000001</v>
      </c>
      <c r="M39" s="7"/>
      <c r="O39" s="13">
        <v>39</v>
      </c>
      <c r="P39" s="13"/>
      <c r="Q39" s="13"/>
    </row>
    <row r="40" spans="1:17" x14ac:dyDescent="0.5">
      <c r="A40" s="3"/>
      <c r="B40" s="229" t="s">
        <v>73</v>
      </c>
      <c r="C40" s="230"/>
      <c r="D40" s="230"/>
      <c r="E40" s="231"/>
      <c r="F40" s="12">
        <v>24</v>
      </c>
      <c r="G40" s="11" t="s">
        <v>34</v>
      </c>
      <c r="H40" s="87">
        <v>747.2</v>
      </c>
      <c r="I40" s="87">
        <f>F40*H40</f>
        <v>17932.800000000003</v>
      </c>
      <c r="J40" s="87">
        <v>235</v>
      </c>
      <c r="K40" s="6">
        <f>F40*J40</f>
        <v>5640</v>
      </c>
      <c r="L40" s="5">
        <f>I40+K40</f>
        <v>23572.800000000003</v>
      </c>
      <c r="M40" s="7"/>
      <c r="O40" s="1">
        <v>66</v>
      </c>
    </row>
    <row r="41" spans="1:17" x14ac:dyDescent="0.5">
      <c r="A41" s="3"/>
      <c r="B41" s="121" t="s">
        <v>116</v>
      </c>
      <c r="C41" s="43"/>
      <c r="D41" s="43"/>
      <c r="E41" s="44"/>
      <c r="F41" s="12">
        <v>175</v>
      </c>
      <c r="G41" s="11" t="s">
        <v>14</v>
      </c>
      <c r="H41" s="87">
        <v>197.36</v>
      </c>
      <c r="I41" s="87">
        <f t="shared" ref="I41:I47" si="3">F41*H41</f>
        <v>34538</v>
      </c>
      <c r="J41" s="87">
        <v>70</v>
      </c>
      <c r="K41" s="6">
        <f t="shared" ref="K41:K47" si="4">F41*J41</f>
        <v>12250</v>
      </c>
      <c r="L41" s="5">
        <f t="shared" ref="L41:L47" si="5">I41+K41</f>
        <v>46788</v>
      </c>
      <c r="M41" s="7"/>
    </row>
    <row r="42" spans="1:17" x14ac:dyDescent="0.5">
      <c r="A42" s="3"/>
      <c r="B42" s="121" t="s">
        <v>115</v>
      </c>
      <c r="C42" s="83"/>
      <c r="D42" s="83"/>
      <c r="E42" s="84"/>
      <c r="F42" s="12">
        <v>39</v>
      </c>
      <c r="G42" s="11" t="s">
        <v>27</v>
      </c>
      <c r="H42" s="87">
        <v>90</v>
      </c>
      <c r="I42" s="87">
        <f t="shared" si="3"/>
        <v>3510</v>
      </c>
      <c r="J42" s="87">
        <v>5</v>
      </c>
      <c r="K42" s="87">
        <f>F42*J42</f>
        <v>195</v>
      </c>
      <c r="L42" s="5">
        <f t="shared" si="5"/>
        <v>3705</v>
      </c>
      <c r="M42" s="7"/>
    </row>
    <row r="43" spans="1:17" x14ac:dyDescent="0.5">
      <c r="A43" s="3"/>
      <c r="B43" s="229" t="s">
        <v>49</v>
      </c>
      <c r="C43" s="230"/>
      <c r="D43" s="230"/>
      <c r="E43" s="231"/>
      <c r="F43" s="12">
        <v>5</v>
      </c>
      <c r="G43" s="11" t="s">
        <v>82</v>
      </c>
      <c r="H43" s="87">
        <v>250</v>
      </c>
      <c r="I43" s="6">
        <f t="shared" si="3"/>
        <v>1250</v>
      </c>
      <c r="J43" s="87">
        <v>0</v>
      </c>
      <c r="K43" s="6">
        <f t="shared" si="4"/>
        <v>0</v>
      </c>
      <c r="L43" s="5">
        <f t="shared" si="5"/>
        <v>1250</v>
      </c>
      <c r="M43" s="7"/>
    </row>
    <row r="44" spans="1:17" x14ac:dyDescent="0.5">
      <c r="A44" s="3"/>
      <c r="B44" s="229" t="s">
        <v>131</v>
      </c>
      <c r="C44" s="230"/>
      <c r="D44" s="230"/>
      <c r="E44" s="231"/>
      <c r="F44" s="46">
        <v>50</v>
      </c>
      <c r="G44" s="47" t="s">
        <v>27</v>
      </c>
      <c r="H44" s="90">
        <v>180.12</v>
      </c>
      <c r="I44" s="90">
        <f>F44*H44</f>
        <v>9006</v>
      </c>
      <c r="J44" s="90">
        <v>94</v>
      </c>
      <c r="K44" s="29">
        <f>F44*J44</f>
        <v>4700</v>
      </c>
      <c r="L44" s="27">
        <f>I44+K44</f>
        <v>13706</v>
      </c>
      <c r="M44" s="4"/>
    </row>
    <row r="45" spans="1:17" x14ac:dyDescent="0.5">
      <c r="A45" s="3"/>
      <c r="B45" s="247" t="s">
        <v>50</v>
      </c>
      <c r="C45" s="248"/>
      <c r="D45" s="248"/>
      <c r="E45" s="249"/>
      <c r="F45" s="46">
        <v>110</v>
      </c>
      <c r="G45" s="47" t="s">
        <v>14</v>
      </c>
      <c r="H45" s="91">
        <v>58</v>
      </c>
      <c r="I45" s="90">
        <f t="shared" si="3"/>
        <v>6380</v>
      </c>
      <c r="J45" s="92">
        <v>35</v>
      </c>
      <c r="K45" s="29">
        <f t="shared" si="4"/>
        <v>3850</v>
      </c>
      <c r="L45" s="27">
        <f>I45+K45</f>
        <v>10230</v>
      </c>
      <c r="M45" s="8"/>
    </row>
    <row r="46" spans="1:17" x14ac:dyDescent="0.5">
      <c r="A46" s="3"/>
      <c r="B46" s="229" t="s">
        <v>51</v>
      </c>
      <c r="C46" s="230"/>
      <c r="D46" s="230"/>
      <c r="E46" s="231"/>
      <c r="F46" s="46">
        <v>7</v>
      </c>
      <c r="G46" s="47" t="s">
        <v>43</v>
      </c>
      <c r="H46" s="91">
        <v>200</v>
      </c>
      <c r="I46" s="29">
        <f t="shared" si="3"/>
        <v>1400</v>
      </c>
      <c r="J46" s="92">
        <v>0</v>
      </c>
      <c r="K46" s="29">
        <f t="shared" si="4"/>
        <v>0</v>
      </c>
      <c r="L46" s="27">
        <f t="shared" si="5"/>
        <v>1400</v>
      </c>
      <c r="M46" s="4"/>
    </row>
    <row r="47" spans="1:17" x14ac:dyDescent="0.5">
      <c r="A47" s="3"/>
      <c r="B47" s="42" t="s">
        <v>52</v>
      </c>
      <c r="C47" s="43"/>
      <c r="D47" s="43"/>
      <c r="E47" s="44"/>
      <c r="F47" s="46">
        <v>10</v>
      </c>
      <c r="G47" s="11" t="s">
        <v>43</v>
      </c>
      <c r="H47" s="90">
        <v>180</v>
      </c>
      <c r="I47" s="90">
        <f t="shared" si="3"/>
        <v>1800</v>
      </c>
      <c r="J47" s="92">
        <v>0</v>
      </c>
      <c r="K47" s="29">
        <f t="shared" si="4"/>
        <v>0</v>
      </c>
      <c r="L47" s="27">
        <f t="shared" si="5"/>
        <v>1800</v>
      </c>
      <c r="M47" s="7"/>
    </row>
    <row r="48" spans="1:17" x14ac:dyDescent="0.5">
      <c r="A48" s="3"/>
      <c r="B48" s="120" t="s">
        <v>114</v>
      </c>
      <c r="C48" s="81"/>
      <c r="D48" s="81"/>
      <c r="E48" s="82"/>
      <c r="F48" s="46"/>
      <c r="G48" s="11"/>
      <c r="H48" s="90"/>
      <c r="I48" s="90"/>
      <c r="J48" s="90"/>
      <c r="K48" s="29"/>
      <c r="L48" s="27"/>
      <c r="M48" s="7"/>
    </row>
    <row r="49" spans="1:18" x14ac:dyDescent="0.5">
      <c r="A49" s="3"/>
      <c r="B49" s="229" t="s">
        <v>134</v>
      </c>
      <c r="C49" s="230"/>
      <c r="D49" s="230"/>
      <c r="E49" s="231"/>
      <c r="F49" s="10"/>
      <c r="G49" s="7"/>
      <c r="H49" s="87"/>
      <c r="I49" s="87"/>
      <c r="J49" s="87"/>
      <c r="K49" s="6"/>
      <c r="L49" s="5"/>
      <c r="M49" s="7"/>
    </row>
    <row r="50" spans="1:18" x14ac:dyDescent="0.5">
      <c r="A50" s="3"/>
      <c r="B50" s="229" t="s">
        <v>133</v>
      </c>
      <c r="C50" s="230"/>
      <c r="D50" s="230"/>
      <c r="E50" s="231"/>
      <c r="F50" s="10"/>
      <c r="G50" s="7"/>
      <c r="H50" s="87"/>
      <c r="I50" s="87"/>
      <c r="J50" s="87"/>
      <c r="K50" s="6"/>
      <c r="L50" s="5"/>
      <c r="M50" s="4"/>
    </row>
    <row r="51" spans="1:18" x14ac:dyDescent="0.5">
      <c r="A51" s="3"/>
      <c r="B51" s="229" t="s">
        <v>135</v>
      </c>
      <c r="C51" s="230"/>
      <c r="D51" s="230"/>
      <c r="E51" s="231"/>
      <c r="F51" s="10"/>
      <c r="G51" s="7"/>
      <c r="H51" s="87"/>
      <c r="I51" s="87"/>
      <c r="J51" s="87"/>
      <c r="K51" s="6"/>
      <c r="L51" s="5"/>
      <c r="M51" s="4"/>
    </row>
    <row r="52" spans="1:18" x14ac:dyDescent="0.5">
      <c r="A52" s="3"/>
      <c r="B52" s="111"/>
      <c r="C52" s="112"/>
      <c r="D52" s="112"/>
      <c r="E52" s="113"/>
      <c r="F52" s="10"/>
      <c r="G52" s="7"/>
      <c r="H52" s="87"/>
      <c r="I52" s="87"/>
      <c r="J52" s="87"/>
      <c r="K52" s="6"/>
      <c r="L52" s="5"/>
      <c r="M52" s="4"/>
    </row>
    <row r="53" spans="1:18" x14ac:dyDescent="0.5">
      <c r="A53" s="3"/>
      <c r="B53" s="111"/>
      <c r="C53" s="112"/>
      <c r="D53" s="112"/>
      <c r="E53" s="113"/>
      <c r="F53" s="10"/>
      <c r="G53" s="7"/>
      <c r="H53" s="87"/>
      <c r="I53" s="87"/>
      <c r="J53" s="87"/>
      <c r="K53" s="6"/>
      <c r="L53" s="5"/>
      <c r="M53" s="4"/>
    </row>
    <row r="54" spans="1:18" x14ac:dyDescent="0.5">
      <c r="A54" s="3"/>
      <c r="B54" s="229"/>
      <c r="C54" s="230"/>
      <c r="D54" s="230"/>
      <c r="E54" s="231"/>
      <c r="F54" s="10"/>
      <c r="G54" s="7"/>
      <c r="H54" s="87"/>
      <c r="I54" s="87"/>
      <c r="J54" s="87"/>
      <c r="K54" s="6"/>
      <c r="L54" s="5"/>
      <c r="M54" s="8"/>
    </row>
    <row r="55" spans="1:18" x14ac:dyDescent="0.5">
      <c r="A55" s="133"/>
      <c r="B55" s="147"/>
      <c r="C55" s="148"/>
      <c r="D55" s="148"/>
      <c r="E55" s="149"/>
      <c r="F55" s="137"/>
      <c r="G55" s="138"/>
      <c r="H55" s="139"/>
      <c r="I55" s="139"/>
      <c r="J55" s="139"/>
      <c r="K55" s="140"/>
      <c r="L55" s="141"/>
      <c r="M55" s="8"/>
    </row>
    <row r="56" spans="1:18" x14ac:dyDescent="0.5">
      <c r="A56" s="150" t="s">
        <v>71</v>
      </c>
      <c r="B56" s="238" t="s">
        <v>38</v>
      </c>
      <c r="C56" s="239"/>
      <c r="D56" s="239"/>
      <c r="E56" s="240"/>
      <c r="F56" s="143"/>
      <c r="G56" s="144"/>
      <c r="H56" s="145"/>
      <c r="I56" s="145">
        <f>SUM(I37:I55)</f>
        <v>176311.35200000001</v>
      </c>
      <c r="J56" s="145"/>
      <c r="K56" s="146">
        <f>SUM(K37:K55)</f>
        <v>50252.6</v>
      </c>
      <c r="L56" s="146">
        <f>SUM(L37:L55)</f>
        <v>226563.95199999999</v>
      </c>
      <c r="M56" s="17"/>
      <c r="O56" s="13"/>
      <c r="P56" s="13"/>
      <c r="Q56" s="13"/>
      <c r="R56" s="13"/>
    </row>
    <row r="57" spans="1:18" x14ac:dyDescent="0.5">
      <c r="A57" s="250" t="s">
        <v>28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18"/>
    </row>
    <row r="58" spans="1:18" x14ac:dyDescent="0.5">
      <c r="A58" s="208" t="s">
        <v>9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</row>
    <row r="59" spans="1:18" x14ac:dyDescent="0.5">
      <c r="A59" s="2" t="s">
        <v>17</v>
      </c>
      <c r="B59" s="2"/>
      <c r="C59" s="2"/>
      <c r="D59" s="73" t="s">
        <v>106</v>
      </c>
      <c r="E59" s="73"/>
      <c r="F59" s="73"/>
      <c r="G59" s="73"/>
      <c r="H59" s="110"/>
      <c r="I59" s="93"/>
      <c r="K59" s="93"/>
      <c r="L59" s="93"/>
      <c r="M59" s="93"/>
    </row>
    <row r="60" spans="1:18" x14ac:dyDescent="0.5">
      <c r="A60" s="2" t="s">
        <v>15</v>
      </c>
      <c r="B60" s="2"/>
      <c r="C60" s="1" t="s">
        <v>86</v>
      </c>
      <c r="E60" s="2" t="s">
        <v>87</v>
      </c>
      <c r="F60" s="1" t="s">
        <v>88</v>
      </c>
      <c r="G60" s="2" t="s">
        <v>89</v>
      </c>
      <c r="H60" s="93" t="s">
        <v>90</v>
      </c>
      <c r="I60" s="85" t="s">
        <v>7</v>
      </c>
      <c r="J60" s="210" t="s">
        <v>44</v>
      </c>
      <c r="K60" s="210"/>
      <c r="L60" s="210"/>
      <c r="M60" s="210"/>
    </row>
    <row r="61" spans="1:18" ht="22.5" thickBot="1" x14ac:dyDescent="0.55000000000000004">
      <c r="A61" s="2" t="s">
        <v>16</v>
      </c>
      <c r="B61" s="2"/>
      <c r="C61" s="1" t="str">
        <f>C5</f>
        <v>คณะกรรมการกำหนดราคากลาง</v>
      </c>
      <c r="H61" s="100"/>
      <c r="I61" s="211" t="s">
        <v>8</v>
      </c>
      <c r="J61" s="211"/>
      <c r="K61" s="212">
        <f>K5</f>
        <v>242738</v>
      </c>
      <c r="L61" s="212"/>
      <c r="M61" s="212"/>
    </row>
    <row r="62" spans="1:18" ht="22.5" thickTop="1" x14ac:dyDescent="0.5">
      <c r="A62" s="213" t="s">
        <v>0</v>
      </c>
      <c r="B62" s="215" t="s">
        <v>1</v>
      </c>
      <c r="C62" s="216"/>
      <c r="D62" s="216"/>
      <c r="E62" s="216"/>
      <c r="F62" s="219" t="s">
        <v>2</v>
      </c>
      <c r="G62" s="227" t="s">
        <v>3</v>
      </c>
      <c r="H62" s="251" t="s">
        <v>10</v>
      </c>
      <c r="I62" s="252"/>
      <c r="J62" s="251" t="s">
        <v>11</v>
      </c>
      <c r="K62" s="252"/>
      <c r="L62" s="253" t="s">
        <v>12</v>
      </c>
      <c r="M62" s="213" t="s">
        <v>4</v>
      </c>
    </row>
    <row r="63" spans="1:18" ht="22.5" thickBot="1" x14ac:dyDescent="0.55000000000000004">
      <c r="A63" s="214"/>
      <c r="B63" s="217"/>
      <c r="C63" s="218"/>
      <c r="D63" s="218"/>
      <c r="E63" s="218"/>
      <c r="F63" s="220"/>
      <c r="G63" s="228"/>
      <c r="H63" s="86" t="s">
        <v>13</v>
      </c>
      <c r="I63" s="86" t="s">
        <v>5</v>
      </c>
      <c r="J63" s="86" t="s">
        <v>13</v>
      </c>
      <c r="K63" s="9" t="s">
        <v>5</v>
      </c>
      <c r="L63" s="254"/>
      <c r="M63" s="214"/>
    </row>
    <row r="64" spans="1:18" ht="22.5" thickTop="1" x14ac:dyDescent="0.5">
      <c r="A64" s="3"/>
      <c r="B64" s="235" t="s">
        <v>127</v>
      </c>
      <c r="C64" s="236"/>
      <c r="D64" s="236"/>
      <c r="E64" s="237"/>
      <c r="F64" s="22"/>
      <c r="G64" s="24"/>
      <c r="H64" s="89"/>
      <c r="I64" s="89">
        <f>I56</f>
        <v>176311.35200000001</v>
      </c>
      <c r="J64" s="89"/>
      <c r="K64" s="23">
        <f>K56</f>
        <v>50252.6</v>
      </c>
      <c r="L64" s="23">
        <f>L56</f>
        <v>226563.95199999999</v>
      </c>
      <c r="M64" s="7"/>
    </row>
    <row r="65" spans="1:17" x14ac:dyDescent="0.5">
      <c r="A65" s="103">
        <v>3</v>
      </c>
      <c r="B65" s="104" t="s">
        <v>26</v>
      </c>
      <c r="C65" s="105"/>
      <c r="D65" s="15"/>
      <c r="E65" s="16"/>
      <c r="F65" s="10"/>
      <c r="G65" s="7"/>
      <c r="H65" s="87"/>
      <c r="I65" s="87"/>
      <c r="J65" s="87"/>
      <c r="K65" s="6"/>
      <c r="L65" s="5"/>
      <c r="M65" s="7"/>
      <c r="O65" s="13"/>
      <c r="P65" s="13"/>
      <c r="Q65" s="13"/>
    </row>
    <row r="66" spans="1:17" x14ac:dyDescent="0.5">
      <c r="A66" s="3"/>
      <c r="B66" s="244" t="s">
        <v>74</v>
      </c>
      <c r="C66" s="245"/>
      <c r="D66" s="245"/>
      <c r="E66" s="246"/>
      <c r="F66" s="12">
        <v>60</v>
      </c>
      <c r="G66" s="7" t="s">
        <v>14</v>
      </c>
      <c r="H66" s="87">
        <v>360</v>
      </c>
      <c r="I66" s="87">
        <f t="shared" ref="I66:I71" si="6">F66*H66</f>
        <v>21600</v>
      </c>
      <c r="J66" s="87">
        <v>158</v>
      </c>
      <c r="K66" s="6">
        <f t="shared" ref="K66:K71" si="7">F66*J66</f>
        <v>9480</v>
      </c>
      <c r="L66" s="5">
        <f t="shared" ref="L66:L71" si="8">I66+K66</f>
        <v>31080</v>
      </c>
      <c r="M66" s="7"/>
      <c r="O66" s="21"/>
      <c r="P66" s="20"/>
      <c r="Q66" s="20"/>
    </row>
    <row r="67" spans="1:17" x14ac:dyDescent="0.5">
      <c r="A67" s="3"/>
      <c r="B67" s="244" t="s">
        <v>107</v>
      </c>
      <c r="C67" s="245"/>
      <c r="D67" s="245"/>
      <c r="E67" s="246"/>
      <c r="F67" s="12">
        <v>55</v>
      </c>
      <c r="G67" s="7" t="s">
        <v>14</v>
      </c>
      <c r="H67" s="87">
        <v>100</v>
      </c>
      <c r="I67" s="87">
        <f t="shared" si="6"/>
        <v>5500</v>
      </c>
      <c r="J67" s="87">
        <v>82</v>
      </c>
      <c r="K67" s="6">
        <f t="shared" si="7"/>
        <v>4510</v>
      </c>
      <c r="L67" s="5">
        <f t="shared" si="8"/>
        <v>10010</v>
      </c>
      <c r="M67" s="7"/>
      <c r="O67" s="21"/>
      <c r="P67" s="20"/>
      <c r="Q67" s="20"/>
    </row>
    <row r="68" spans="1:17" x14ac:dyDescent="0.5">
      <c r="A68" s="3"/>
      <c r="B68" s="229" t="s">
        <v>53</v>
      </c>
      <c r="C68" s="230"/>
      <c r="D68" s="230"/>
      <c r="E68" s="231"/>
      <c r="F68" s="12">
        <v>90</v>
      </c>
      <c r="G68" s="11" t="s">
        <v>14</v>
      </c>
      <c r="H68" s="87">
        <v>134.9</v>
      </c>
      <c r="I68" s="87">
        <f t="shared" si="6"/>
        <v>12141</v>
      </c>
      <c r="J68" s="87">
        <v>80</v>
      </c>
      <c r="K68" s="6">
        <f t="shared" si="7"/>
        <v>7200</v>
      </c>
      <c r="L68" s="5">
        <f t="shared" si="8"/>
        <v>19341</v>
      </c>
      <c r="M68" s="7"/>
    </row>
    <row r="69" spans="1:17" x14ac:dyDescent="0.5">
      <c r="A69" s="3"/>
      <c r="B69" s="42" t="s">
        <v>35</v>
      </c>
      <c r="C69" s="43"/>
      <c r="D69" s="43"/>
      <c r="E69" s="44"/>
      <c r="F69" s="12">
        <v>160</v>
      </c>
      <c r="G69" s="7" t="s">
        <v>14</v>
      </c>
      <c r="H69" s="87">
        <v>77.2</v>
      </c>
      <c r="I69" s="87">
        <f t="shared" si="6"/>
        <v>12352</v>
      </c>
      <c r="J69" s="87">
        <v>82</v>
      </c>
      <c r="K69" s="6">
        <f t="shared" si="7"/>
        <v>13120</v>
      </c>
      <c r="L69" s="5">
        <f t="shared" si="8"/>
        <v>25472</v>
      </c>
      <c r="M69" s="7"/>
    </row>
    <row r="70" spans="1:17" x14ac:dyDescent="0.5">
      <c r="A70" s="3"/>
      <c r="B70" s="42" t="s">
        <v>31</v>
      </c>
      <c r="C70" s="43"/>
      <c r="D70" s="43"/>
      <c r="E70" s="44"/>
      <c r="F70" s="12">
        <v>50</v>
      </c>
      <c r="G70" s="7" t="s">
        <v>27</v>
      </c>
      <c r="H70" s="87">
        <v>120</v>
      </c>
      <c r="I70" s="87">
        <f t="shared" si="6"/>
        <v>6000</v>
      </c>
      <c r="J70" s="87">
        <v>62</v>
      </c>
      <c r="K70" s="6">
        <f t="shared" si="7"/>
        <v>3100</v>
      </c>
      <c r="L70" s="5">
        <f t="shared" si="8"/>
        <v>9100</v>
      </c>
      <c r="M70" s="7"/>
    </row>
    <row r="71" spans="1:17" x14ac:dyDescent="0.5">
      <c r="A71" s="3"/>
      <c r="B71" s="229" t="s">
        <v>54</v>
      </c>
      <c r="C71" s="230"/>
      <c r="D71" s="230"/>
      <c r="E71" s="231"/>
      <c r="F71" s="12">
        <v>160</v>
      </c>
      <c r="G71" s="7" t="s">
        <v>14</v>
      </c>
      <c r="H71" s="87">
        <v>45</v>
      </c>
      <c r="I71" s="87">
        <f t="shared" si="6"/>
        <v>7200</v>
      </c>
      <c r="J71" s="87">
        <v>34</v>
      </c>
      <c r="K71" s="6">
        <f t="shared" si="7"/>
        <v>5440</v>
      </c>
      <c r="L71" s="5">
        <f t="shared" si="8"/>
        <v>12640</v>
      </c>
      <c r="M71" s="7"/>
    </row>
    <row r="72" spans="1:17" x14ac:dyDescent="0.5">
      <c r="A72" s="103">
        <v>4</v>
      </c>
      <c r="B72" s="104" t="s">
        <v>33</v>
      </c>
      <c r="C72" s="15"/>
      <c r="D72" s="15"/>
      <c r="E72" s="16"/>
      <c r="F72" s="12"/>
      <c r="G72" s="7"/>
      <c r="H72" s="87"/>
      <c r="I72" s="87"/>
      <c r="J72" s="87"/>
      <c r="K72" s="6"/>
      <c r="L72" s="5"/>
      <c r="M72" s="7"/>
    </row>
    <row r="73" spans="1:17" x14ac:dyDescent="0.5">
      <c r="A73" s="3"/>
      <c r="B73" s="14" t="s">
        <v>32</v>
      </c>
      <c r="C73" s="15"/>
      <c r="D73" s="15"/>
      <c r="E73" s="16"/>
      <c r="F73" s="12">
        <v>96</v>
      </c>
      <c r="G73" s="7" t="s">
        <v>14</v>
      </c>
      <c r="H73" s="87">
        <v>292</v>
      </c>
      <c r="I73" s="87">
        <f>F73*H73</f>
        <v>28032</v>
      </c>
      <c r="J73" s="87">
        <v>75</v>
      </c>
      <c r="K73" s="6">
        <f>F73*J73</f>
        <v>7200</v>
      </c>
      <c r="L73" s="5">
        <f>I73+K73</f>
        <v>35232</v>
      </c>
      <c r="M73" s="8"/>
    </row>
    <row r="74" spans="1:17" x14ac:dyDescent="0.5">
      <c r="A74" s="3"/>
      <c r="B74" s="14" t="s">
        <v>94</v>
      </c>
      <c r="C74" s="15"/>
      <c r="D74" s="15"/>
      <c r="E74" s="16"/>
      <c r="F74" s="12"/>
      <c r="G74" s="7"/>
      <c r="H74" s="87"/>
      <c r="I74" s="87">
        <f>F74*H74</f>
        <v>0</v>
      </c>
      <c r="J74" s="87"/>
      <c r="K74" s="6">
        <f>F74*J74</f>
        <v>0</v>
      </c>
      <c r="L74" s="5">
        <f>I74+K74</f>
        <v>0</v>
      </c>
      <c r="M74" s="4"/>
    </row>
    <row r="75" spans="1:17" x14ac:dyDescent="0.5">
      <c r="A75" s="3"/>
      <c r="B75" s="244" t="s">
        <v>132</v>
      </c>
      <c r="C75" s="245"/>
      <c r="D75" s="245"/>
      <c r="E75" s="246"/>
      <c r="F75" s="12">
        <v>74.8</v>
      </c>
      <c r="G75" s="7" t="s">
        <v>14</v>
      </c>
      <c r="H75" s="87">
        <v>831.24</v>
      </c>
      <c r="I75" s="87">
        <f>F75*H75</f>
        <v>62176.752</v>
      </c>
      <c r="J75" s="87">
        <v>136</v>
      </c>
      <c r="K75" s="6">
        <f>F75*J75</f>
        <v>10172.799999999999</v>
      </c>
      <c r="L75" s="5">
        <f>I75+K75</f>
        <v>72349.551999999996</v>
      </c>
      <c r="M75" s="7"/>
    </row>
    <row r="76" spans="1:17" x14ac:dyDescent="0.5">
      <c r="A76" s="3"/>
      <c r="B76" s="229"/>
      <c r="C76" s="230"/>
      <c r="D76" s="230"/>
      <c r="E76" s="231"/>
      <c r="F76" s="12"/>
      <c r="G76" s="7"/>
      <c r="H76" s="87"/>
      <c r="I76" s="87"/>
      <c r="J76" s="87"/>
      <c r="K76" s="6"/>
      <c r="L76" s="5"/>
      <c r="M76" s="7"/>
    </row>
    <row r="77" spans="1:17" x14ac:dyDescent="0.5">
      <c r="A77" s="3"/>
      <c r="B77" s="111"/>
      <c r="C77" s="112"/>
      <c r="D77" s="112"/>
      <c r="E77" s="113"/>
      <c r="F77" s="12"/>
      <c r="G77" s="7"/>
      <c r="H77" s="87"/>
      <c r="I77" s="87"/>
      <c r="J77" s="87"/>
      <c r="K77" s="6"/>
      <c r="L77" s="5"/>
      <c r="M77" s="4"/>
    </row>
    <row r="78" spans="1:17" x14ac:dyDescent="0.5">
      <c r="A78" s="3"/>
      <c r="B78" s="117"/>
      <c r="C78" s="118"/>
      <c r="D78" s="118"/>
      <c r="E78" s="119"/>
      <c r="F78" s="12"/>
      <c r="G78" s="7"/>
      <c r="H78" s="87"/>
      <c r="I78" s="87"/>
      <c r="J78" s="87"/>
      <c r="K78" s="6"/>
      <c r="L78" s="5"/>
      <c r="M78" s="4"/>
    </row>
    <row r="79" spans="1:17" x14ac:dyDescent="0.5">
      <c r="A79" s="3"/>
      <c r="B79" s="111"/>
      <c r="C79" s="112"/>
      <c r="D79" s="112"/>
      <c r="E79" s="113"/>
      <c r="F79" s="12"/>
      <c r="G79" s="7"/>
      <c r="H79" s="87"/>
      <c r="I79" s="87"/>
      <c r="J79" s="87"/>
      <c r="K79" s="6"/>
      <c r="L79" s="5"/>
      <c r="M79" s="4"/>
    </row>
    <row r="80" spans="1:17" x14ac:dyDescent="0.5">
      <c r="A80" s="3"/>
      <c r="B80" s="111"/>
      <c r="C80" s="112"/>
      <c r="D80" s="112"/>
      <c r="E80" s="113"/>
      <c r="F80" s="12"/>
      <c r="G80" s="7"/>
      <c r="H80" s="87"/>
      <c r="I80" s="87"/>
      <c r="J80" s="87"/>
      <c r="K80" s="6"/>
      <c r="L80" s="5"/>
      <c r="M80" s="4"/>
    </row>
    <row r="81" spans="1:13" x14ac:dyDescent="0.5">
      <c r="A81" s="3"/>
      <c r="B81" s="111"/>
      <c r="C81" s="112"/>
      <c r="D81" s="112"/>
      <c r="E81" s="113"/>
      <c r="F81" s="12"/>
      <c r="G81" s="7"/>
      <c r="H81" s="87"/>
      <c r="I81" s="87"/>
      <c r="J81" s="87"/>
      <c r="K81" s="6"/>
      <c r="L81" s="5"/>
      <c r="M81" s="4"/>
    </row>
    <row r="82" spans="1:13" x14ac:dyDescent="0.5">
      <c r="A82" s="133"/>
      <c r="B82" s="255"/>
      <c r="C82" s="256"/>
      <c r="D82" s="256"/>
      <c r="E82" s="257"/>
      <c r="F82" s="137"/>
      <c r="G82" s="138"/>
      <c r="H82" s="139"/>
      <c r="I82" s="139"/>
      <c r="J82" s="139"/>
      <c r="K82" s="140"/>
      <c r="L82" s="141"/>
      <c r="M82" s="8"/>
    </row>
    <row r="83" spans="1:13" x14ac:dyDescent="0.5">
      <c r="A83" s="142"/>
      <c r="B83" s="238" t="s">
        <v>39</v>
      </c>
      <c r="C83" s="239"/>
      <c r="D83" s="239"/>
      <c r="E83" s="240"/>
      <c r="F83" s="143"/>
      <c r="G83" s="144"/>
      <c r="H83" s="145"/>
      <c r="I83" s="145">
        <f>SUM(I64:I82)</f>
        <v>331313.10399999999</v>
      </c>
      <c r="J83" s="145"/>
      <c r="K83" s="146">
        <f>SUM(K64:K82)</f>
        <v>110475.40000000001</v>
      </c>
      <c r="L83" s="146">
        <f>SUM(L64:L82)</f>
        <v>441788.50399999996</v>
      </c>
      <c r="M83" s="8"/>
    </row>
    <row r="84" spans="1:13" x14ac:dyDescent="0.5">
      <c r="A84" s="162" t="s">
        <v>29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8"/>
    </row>
    <row r="85" spans="1:13" x14ac:dyDescent="0.5">
      <c r="A85" s="208" t="s">
        <v>9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</row>
    <row r="86" spans="1:13" x14ac:dyDescent="0.5">
      <c r="A86" s="2" t="s">
        <v>17</v>
      </c>
      <c r="B86" s="2"/>
      <c r="C86" s="2"/>
      <c r="D86" s="73" t="s">
        <v>106</v>
      </c>
      <c r="E86" s="73"/>
      <c r="F86" s="73"/>
      <c r="G86" s="73"/>
      <c r="H86" s="110"/>
      <c r="I86" s="93"/>
      <c r="K86" s="93"/>
      <c r="L86" s="93"/>
      <c r="M86" s="93"/>
    </row>
    <row r="87" spans="1:13" x14ac:dyDescent="0.5">
      <c r="A87" s="2" t="s">
        <v>15</v>
      </c>
      <c r="B87" s="2"/>
      <c r="C87" s="1" t="s">
        <v>86</v>
      </c>
      <c r="E87" s="2" t="s">
        <v>87</v>
      </c>
      <c r="F87" s="1" t="s">
        <v>88</v>
      </c>
      <c r="G87" s="2" t="s">
        <v>89</v>
      </c>
      <c r="H87" s="93" t="s">
        <v>90</v>
      </c>
      <c r="I87" s="85" t="s">
        <v>7</v>
      </c>
      <c r="J87" s="210" t="s">
        <v>44</v>
      </c>
      <c r="K87" s="210"/>
      <c r="L87" s="210"/>
      <c r="M87" s="210"/>
    </row>
    <row r="88" spans="1:13" ht="22.5" thickBot="1" x14ac:dyDescent="0.55000000000000004">
      <c r="A88" s="2" t="s">
        <v>16</v>
      </c>
      <c r="B88" s="2"/>
      <c r="C88" s="1" t="str">
        <f>C5</f>
        <v>คณะกรรมการกำหนดราคากลาง</v>
      </c>
      <c r="H88" s="100"/>
      <c r="I88" s="211" t="s">
        <v>8</v>
      </c>
      <c r="J88" s="211"/>
      <c r="K88" s="212">
        <f>K5</f>
        <v>242738</v>
      </c>
      <c r="L88" s="212"/>
      <c r="M88" s="212"/>
    </row>
    <row r="89" spans="1:13" ht="22.5" thickTop="1" x14ac:dyDescent="0.5">
      <c r="A89" s="213" t="s">
        <v>0</v>
      </c>
      <c r="B89" s="215" t="s">
        <v>1</v>
      </c>
      <c r="C89" s="216"/>
      <c r="D89" s="216"/>
      <c r="E89" s="216"/>
      <c r="F89" s="219" t="s">
        <v>2</v>
      </c>
      <c r="G89" s="227" t="s">
        <v>3</v>
      </c>
      <c r="H89" s="221" t="s">
        <v>10</v>
      </c>
      <c r="I89" s="222"/>
      <c r="J89" s="221" t="s">
        <v>11</v>
      </c>
      <c r="K89" s="222"/>
      <c r="L89" s="223" t="s">
        <v>12</v>
      </c>
      <c r="M89" s="225" t="s">
        <v>4</v>
      </c>
    </row>
    <row r="90" spans="1:13" ht="22.5" thickBot="1" x14ac:dyDescent="0.55000000000000004">
      <c r="A90" s="214"/>
      <c r="B90" s="217"/>
      <c r="C90" s="218"/>
      <c r="D90" s="218"/>
      <c r="E90" s="218"/>
      <c r="F90" s="220"/>
      <c r="G90" s="228"/>
      <c r="H90" s="86" t="s">
        <v>13</v>
      </c>
      <c r="I90" s="86" t="s">
        <v>5</v>
      </c>
      <c r="J90" s="86" t="s">
        <v>13</v>
      </c>
      <c r="K90" s="86" t="s">
        <v>5</v>
      </c>
      <c r="L90" s="224"/>
      <c r="M90" s="226"/>
    </row>
    <row r="91" spans="1:13" ht="22.5" thickTop="1" x14ac:dyDescent="0.5">
      <c r="A91" s="3"/>
      <c r="B91" s="235" t="s">
        <v>128</v>
      </c>
      <c r="C91" s="236"/>
      <c r="D91" s="236"/>
      <c r="E91" s="237"/>
      <c r="F91" s="22"/>
      <c r="G91" s="24"/>
      <c r="H91" s="89"/>
      <c r="I91" s="89">
        <f>I83</f>
        <v>331313.10399999999</v>
      </c>
      <c r="J91" s="89"/>
      <c r="K91" s="89">
        <f>K83</f>
        <v>110475.40000000001</v>
      </c>
      <c r="L91" s="89">
        <f>L83</f>
        <v>441788.50399999996</v>
      </c>
      <c r="M91" s="11"/>
    </row>
    <row r="92" spans="1:13" x14ac:dyDescent="0.5">
      <c r="A92" s="103">
        <v>5</v>
      </c>
      <c r="B92" s="232" t="s">
        <v>47</v>
      </c>
      <c r="C92" s="233"/>
      <c r="D92" s="233"/>
      <c r="E92" s="234"/>
      <c r="F92" s="10"/>
      <c r="G92" s="7"/>
      <c r="H92" s="87"/>
      <c r="I92" s="87"/>
      <c r="J92" s="87"/>
      <c r="K92" s="87"/>
      <c r="L92" s="88"/>
      <c r="M92" s="11"/>
    </row>
    <row r="93" spans="1:13" x14ac:dyDescent="0.5">
      <c r="A93" s="103"/>
      <c r="B93" s="258" t="s">
        <v>112</v>
      </c>
      <c r="C93" s="259"/>
      <c r="D93" s="259"/>
      <c r="E93" s="260"/>
      <c r="F93" s="27">
        <v>8</v>
      </c>
      <c r="G93" s="7" t="s">
        <v>46</v>
      </c>
      <c r="H93" s="90">
        <v>390</v>
      </c>
      <c r="I93" s="90">
        <f>F93*H93</f>
        <v>3120</v>
      </c>
      <c r="J93" s="90">
        <v>15</v>
      </c>
      <c r="K93" s="29">
        <f t="shared" ref="K93" si="9">F93*J93</f>
        <v>120</v>
      </c>
      <c r="L93" s="27">
        <f t="shared" ref="L93" si="10">I93+K93</f>
        <v>3240</v>
      </c>
      <c r="M93" s="11"/>
    </row>
    <row r="94" spans="1:13" x14ac:dyDescent="0.5">
      <c r="A94" s="3"/>
      <c r="B94" s="244" t="s">
        <v>76</v>
      </c>
      <c r="C94" s="245"/>
      <c r="D94" s="245"/>
      <c r="E94" s="246"/>
      <c r="F94" s="27">
        <v>3</v>
      </c>
      <c r="G94" s="7" t="s">
        <v>46</v>
      </c>
      <c r="H94" s="90">
        <v>52</v>
      </c>
      <c r="I94" s="90">
        <f>F94*H94</f>
        <v>156</v>
      </c>
      <c r="J94" s="90">
        <v>80</v>
      </c>
      <c r="K94" s="29">
        <f t="shared" ref="K94:K104" si="11">F94*J94</f>
        <v>240</v>
      </c>
      <c r="L94" s="27">
        <f t="shared" ref="L94:L104" si="12">I94+K94</f>
        <v>396</v>
      </c>
      <c r="M94" s="7"/>
    </row>
    <row r="95" spans="1:13" x14ac:dyDescent="0.5">
      <c r="A95" s="3"/>
      <c r="B95" s="244" t="s">
        <v>77</v>
      </c>
      <c r="C95" s="245"/>
      <c r="D95" s="245"/>
      <c r="E95" s="246"/>
      <c r="F95" s="27">
        <v>2</v>
      </c>
      <c r="G95" s="7" t="s">
        <v>46</v>
      </c>
      <c r="H95" s="90">
        <v>52</v>
      </c>
      <c r="I95" s="90">
        <f t="shared" ref="I95:I104" si="13">F95*H95</f>
        <v>104</v>
      </c>
      <c r="J95" s="90">
        <v>80</v>
      </c>
      <c r="K95" s="29">
        <f t="shared" si="11"/>
        <v>160</v>
      </c>
      <c r="L95" s="27">
        <f t="shared" si="12"/>
        <v>264</v>
      </c>
      <c r="M95" s="7"/>
    </row>
    <row r="96" spans="1:13" x14ac:dyDescent="0.5">
      <c r="A96" s="3"/>
      <c r="B96" s="109" t="s">
        <v>75</v>
      </c>
      <c r="C96" s="15"/>
      <c r="D96" s="15"/>
      <c r="E96" s="16"/>
      <c r="F96" s="27">
        <v>4</v>
      </c>
      <c r="G96" s="7" t="s">
        <v>46</v>
      </c>
      <c r="H96" s="90">
        <v>130</v>
      </c>
      <c r="I96" s="90">
        <f t="shared" si="13"/>
        <v>520</v>
      </c>
      <c r="J96" s="90">
        <v>90</v>
      </c>
      <c r="K96" s="29">
        <f t="shared" si="11"/>
        <v>360</v>
      </c>
      <c r="L96" s="27">
        <f t="shared" si="12"/>
        <v>880</v>
      </c>
      <c r="M96" s="7"/>
    </row>
    <row r="97" spans="1:13" x14ac:dyDescent="0.5">
      <c r="A97" s="3"/>
      <c r="B97" s="14" t="s">
        <v>78</v>
      </c>
      <c r="C97" s="15"/>
      <c r="D97" s="15"/>
      <c r="E97" s="16"/>
      <c r="F97" s="27">
        <v>1</v>
      </c>
      <c r="G97" s="7" t="s">
        <v>46</v>
      </c>
      <c r="H97" s="90">
        <v>2500</v>
      </c>
      <c r="I97" s="90">
        <f t="shared" si="13"/>
        <v>2500</v>
      </c>
      <c r="J97" s="90">
        <v>1500</v>
      </c>
      <c r="K97" s="29">
        <f t="shared" si="11"/>
        <v>1500</v>
      </c>
      <c r="L97" s="27">
        <f t="shared" si="12"/>
        <v>4000</v>
      </c>
      <c r="M97" s="7"/>
    </row>
    <row r="98" spans="1:13" x14ac:dyDescent="0.5">
      <c r="A98" s="3"/>
      <c r="B98" s="244" t="s">
        <v>97</v>
      </c>
      <c r="C98" s="245"/>
      <c r="D98" s="245"/>
      <c r="E98" s="246"/>
      <c r="F98" s="96">
        <v>8</v>
      </c>
      <c r="G98" s="7" t="s">
        <v>98</v>
      </c>
      <c r="H98" s="87">
        <v>82</v>
      </c>
      <c r="I98" s="87">
        <f t="shared" si="13"/>
        <v>656</v>
      </c>
      <c r="J98" s="87">
        <v>76</v>
      </c>
      <c r="K98" s="6">
        <f t="shared" si="11"/>
        <v>608</v>
      </c>
      <c r="L98" s="5">
        <f t="shared" si="12"/>
        <v>1264</v>
      </c>
      <c r="M98" s="4"/>
    </row>
    <row r="99" spans="1:13" x14ac:dyDescent="0.5">
      <c r="A99" s="3"/>
      <c r="B99" s="244" t="s">
        <v>99</v>
      </c>
      <c r="C99" s="245"/>
      <c r="D99" s="245"/>
      <c r="E99" s="246"/>
      <c r="F99" s="96">
        <v>5</v>
      </c>
      <c r="G99" s="7" t="s">
        <v>98</v>
      </c>
      <c r="H99" s="87">
        <v>145</v>
      </c>
      <c r="I99" s="87">
        <f t="shared" si="13"/>
        <v>725</v>
      </c>
      <c r="J99" s="87">
        <v>76</v>
      </c>
      <c r="K99" s="6">
        <f t="shared" si="11"/>
        <v>380</v>
      </c>
      <c r="L99" s="5">
        <f t="shared" si="12"/>
        <v>1105</v>
      </c>
      <c r="M99" s="4"/>
    </row>
    <row r="100" spans="1:13" x14ac:dyDescent="0.5">
      <c r="A100" s="3"/>
      <c r="B100" s="244" t="s">
        <v>100</v>
      </c>
      <c r="C100" s="245"/>
      <c r="D100" s="245"/>
      <c r="E100" s="246"/>
      <c r="F100" s="96">
        <v>4</v>
      </c>
      <c r="G100" s="7" t="s">
        <v>98</v>
      </c>
      <c r="H100" s="87">
        <v>420</v>
      </c>
      <c r="I100" s="87">
        <f t="shared" si="13"/>
        <v>1680</v>
      </c>
      <c r="J100" s="87">
        <v>110</v>
      </c>
      <c r="K100" s="6">
        <f t="shared" si="11"/>
        <v>440</v>
      </c>
      <c r="L100" s="5">
        <f t="shared" si="12"/>
        <v>2120</v>
      </c>
      <c r="M100" s="4"/>
    </row>
    <row r="101" spans="1:13" x14ac:dyDescent="0.5">
      <c r="A101" s="103"/>
      <c r="B101" s="244" t="s">
        <v>108</v>
      </c>
      <c r="C101" s="245"/>
      <c r="D101" s="245"/>
      <c r="E101" s="246"/>
      <c r="F101" s="27">
        <v>1</v>
      </c>
      <c r="G101" s="4" t="s">
        <v>46</v>
      </c>
      <c r="H101" s="91">
        <v>1500</v>
      </c>
      <c r="I101" s="90">
        <f t="shared" si="13"/>
        <v>1500</v>
      </c>
      <c r="J101" s="92">
        <v>500</v>
      </c>
      <c r="K101" s="29">
        <f t="shared" si="11"/>
        <v>500</v>
      </c>
      <c r="L101" s="27">
        <f t="shared" si="12"/>
        <v>2000</v>
      </c>
      <c r="M101" s="4"/>
    </row>
    <row r="102" spans="1:13" x14ac:dyDescent="0.5">
      <c r="A102" s="3"/>
      <c r="B102" s="244" t="s">
        <v>109</v>
      </c>
      <c r="C102" s="245"/>
      <c r="D102" s="245"/>
      <c r="E102" s="246"/>
      <c r="F102" s="27">
        <v>1</v>
      </c>
      <c r="G102" s="7" t="s">
        <v>46</v>
      </c>
      <c r="H102" s="91">
        <v>1200</v>
      </c>
      <c r="I102" s="90">
        <f t="shared" si="13"/>
        <v>1200</v>
      </c>
      <c r="J102" s="92">
        <v>0</v>
      </c>
      <c r="K102" s="29">
        <f t="shared" si="11"/>
        <v>0</v>
      </c>
      <c r="L102" s="27">
        <f t="shared" si="12"/>
        <v>1200</v>
      </c>
      <c r="M102" s="4"/>
    </row>
    <row r="103" spans="1:13" x14ac:dyDescent="0.5">
      <c r="A103" s="3"/>
      <c r="B103" s="244" t="s">
        <v>110</v>
      </c>
      <c r="C103" s="245"/>
      <c r="D103" s="245"/>
      <c r="E103" s="246"/>
      <c r="F103" s="27">
        <v>1</v>
      </c>
      <c r="G103" s="7" t="s">
        <v>46</v>
      </c>
      <c r="H103" s="91">
        <v>150</v>
      </c>
      <c r="I103" s="90">
        <f t="shared" si="13"/>
        <v>150</v>
      </c>
      <c r="J103" s="92">
        <v>0</v>
      </c>
      <c r="K103" s="29">
        <f t="shared" si="11"/>
        <v>0</v>
      </c>
      <c r="L103" s="27">
        <f t="shared" si="12"/>
        <v>150</v>
      </c>
      <c r="M103" s="4"/>
    </row>
    <row r="104" spans="1:13" x14ac:dyDescent="0.5">
      <c r="A104" s="3"/>
      <c r="B104" s="244" t="s">
        <v>111</v>
      </c>
      <c r="C104" s="245"/>
      <c r="D104" s="245"/>
      <c r="E104" s="246"/>
      <c r="F104" s="27">
        <v>1</v>
      </c>
      <c r="G104" s="7" t="s">
        <v>46</v>
      </c>
      <c r="H104" s="91">
        <v>500</v>
      </c>
      <c r="I104" s="90">
        <f t="shared" si="13"/>
        <v>500</v>
      </c>
      <c r="J104" s="92">
        <v>0</v>
      </c>
      <c r="K104" s="29">
        <f t="shared" si="11"/>
        <v>0</v>
      </c>
      <c r="L104" s="27">
        <f t="shared" si="12"/>
        <v>500</v>
      </c>
      <c r="M104" s="8"/>
    </row>
    <row r="105" spans="1:13" x14ac:dyDescent="0.5">
      <c r="A105" s="3"/>
      <c r="B105" s="14"/>
      <c r="C105" s="25"/>
      <c r="D105" s="25"/>
      <c r="E105" s="26"/>
      <c r="F105" s="10"/>
      <c r="G105" s="7"/>
      <c r="H105" s="90"/>
      <c r="I105" s="90"/>
      <c r="J105" s="90"/>
      <c r="K105" s="29"/>
      <c r="L105" s="27"/>
      <c r="M105" s="4"/>
    </row>
    <row r="106" spans="1:13" x14ac:dyDescent="0.5">
      <c r="A106" s="3"/>
      <c r="B106" s="114"/>
      <c r="C106" s="115"/>
      <c r="D106" s="115"/>
      <c r="E106" s="116"/>
      <c r="F106" s="10"/>
      <c r="G106" s="7"/>
      <c r="H106" s="90"/>
      <c r="I106" s="90"/>
      <c r="J106" s="90"/>
      <c r="K106" s="29"/>
      <c r="L106" s="27"/>
      <c r="M106" s="4"/>
    </row>
    <row r="107" spans="1:13" x14ac:dyDescent="0.5">
      <c r="A107" s="3"/>
      <c r="B107" s="14"/>
      <c r="C107" s="25"/>
      <c r="D107" s="25"/>
      <c r="E107" s="26"/>
      <c r="F107" s="10"/>
      <c r="G107" s="7"/>
      <c r="H107" s="90"/>
      <c r="I107" s="90"/>
      <c r="J107" s="90"/>
      <c r="K107" s="29"/>
      <c r="L107" s="27"/>
      <c r="M107" s="7"/>
    </row>
    <row r="108" spans="1:13" x14ac:dyDescent="0.5">
      <c r="A108" s="3"/>
      <c r="B108" s="14"/>
      <c r="C108" s="25"/>
      <c r="D108" s="25"/>
      <c r="E108" s="26"/>
      <c r="F108" s="10"/>
      <c r="G108" s="7"/>
      <c r="H108" s="91"/>
      <c r="I108" s="90"/>
      <c r="J108" s="92"/>
      <c r="K108" s="29"/>
      <c r="L108" s="27"/>
      <c r="M108" s="7"/>
    </row>
    <row r="109" spans="1:13" x14ac:dyDescent="0.5">
      <c r="A109" s="133"/>
      <c r="B109" s="151"/>
      <c r="C109" s="152"/>
      <c r="D109" s="152"/>
      <c r="E109" s="153"/>
      <c r="F109" s="137"/>
      <c r="G109" s="154"/>
      <c r="H109" s="155"/>
      <c r="I109" s="155"/>
      <c r="J109" s="155"/>
      <c r="K109" s="156"/>
      <c r="L109" s="157"/>
      <c r="M109" s="8"/>
    </row>
    <row r="110" spans="1:13" x14ac:dyDescent="0.5">
      <c r="A110" s="142"/>
      <c r="B110" s="238" t="s">
        <v>40</v>
      </c>
      <c r="C110" s="239"/>
      <c r="D110" s="239"/>
      <c r="E110" s="240"/>
      <c r="F110" s="143"/>
      <c r="G110" s="144"/>
      <c r="H110" s="145"/>
      <c r="I110" s="145">
        <f>SUM(I91:I109)</f>
        <v>344124.10399999999</v>
      </c>
      <c r="J110" s="145"/>
      <c r="K110" s="146">
        <f>SUM(K91:K109)</f>
        <v>114783.40000000001</v>
      </c>
      <c r="L110" s="146">
        <f>SUM(L91:L109)</f>
        <v>458907.50399999996</v>
      </c>
      <c r="M110" s="8"/>
    </row>
    <row r="111" spans="1:13" x14ac:dyDescent="0.5">
      <c r="A111" s="250" t="s">
        <v>30</v>
      </c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</row>
    <row r="112" spans="1:13" x14ac:dyDescent="0.5">
      <c r="A112" s="208" t="s">
        <v>9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</row>
    <row r="113" spans="1:13" x14ac:dyDescent="0.5">
      <c r="A113" s="2" t="s">
        <v>17</v>
      </c>
      <c r="B113" s="2"/>
      <c r="C113" s="2"/>
      <c r="D113" s="73" t="s">
        <v>106</v>
      </c>
      <c r="E113" s="73"/>
      <c r="F113" s="73"/>
      <c r="G113" s="73"/>
      <c r="H113" s="110"/>
      <c r="I113" s="93"/>
      <c r="K113" s="93"/>
      <c r="L113" s="93"/>
      <c r="M113" s="93"/>
    </row>
    <row r="114" spans="1:13" x14ac:dyDescent="0.5">
      <c r="A114" s="2" t="s">
        <v>15</v>
      </c>
      <c r="B114" s="2"/>
      <c r="C114" s="1" t="s">
        <v>86</v>
      </c>
      <c r="E114" s="2" t="s">
        <v>87</v>
      </c>
      <c r="F114" s="1" t="s">
        <v>88</v>
      </c>
      <c r="G114" s="2" t="s">
        <v>89</v>
      </c>
      <c r="H114" s="93" t="s">
        <v>90</v>
      </c>
      <c r="I114" s="85" t="s">
        <v>7</v>
      </c>
      <c r="J114" s="210" t="s">
        <v>44</v>
      </c>
      <c r="K114" s="210"/>
      <c r="L114" s="210"/>
      <c r="M114" s="210"/>
    </row>
    <row r="115" spans="1:13" ht="22.5" thickBot="1" x14ac:dyDescent="0.55000000000000004">
      <c r="A115" s="2" t="s">
        <v>16</v>
      </c>
      <c r="B115" s="2"/>
      <c r="C115" s="1" t="str">
        <f>C5</f>
        <v>คณะกรรมการกำหนดราคากลาง</v>
      </c>
      <c r="H115" s="100"/>
      <c r="I115" s="211" t="s">
        <v>8</v>
      </c>
      <c r="J115" s="211"/>
      <c r="K115" s="212">
        <f>K5</f>
        <v>242738</v>
      </c>
      <c r="L115" s="212"/>
      <c r="M115" s="212"/>
    </row>
    <row r="116" spans="1:13" ht="22.5" thickTop="1" x14ac:dyDescent="0.5">
      <c r="A116" s="213" t="s">
        <v>0</v>
      </c>
      <c r="B116" s="215" t="s">
        <v>1</v>
      </c>
      <c r="C116" s="216"/>
      <c r="D116" s="216"/>
      <c r="E116" s="216"/>
      <c r="F116" s="219" t="s">
        <v>2</v>
      </c>
      <c r="G116" s="227" t="s">
        <v>3</v>
      </c>
      <c r="H116" s="251" t="s">
        <v>10</v>
      </c>
      <c r="I116" s="252"/>
      <c r="J116" s="251" t="s">
        <v>11</v>
      </c>
      <c r="K116" s="252"/>
      <c r="L116" s="253" t="s">
        <v>12</v>
      </c>
      <c r="M116" s="213" t="s">
        <v>4</v>
      </c>
    </row>
    <row r="117" spans="1:13" ht="22.5" thickBot="1" x14ac:dyDescent="0.55000000000000004">
      <c r="A117" s="214"/>
      <c r="B117" s="217"/>
      <c r="C117" s="218"/>
      <c r="D117" s="218"/>
      <c r="E117" s="218"/>
      <c r="F117" s="220"/>
      <c r="G117" s="228"/>
      <c r="H117" s="86" t="s">
        <v>13</v>
      </c>
      <c r="I117" s="9" t="s">
        <v>5</v>
      </c>
      <c r="J117" s="86" t="s">
        <v>13</v>
      </c>
      <c r="K117" s="9" t="s">
        <v>5</v>
      </c>
      <c r="L117" s="254"/>
      <c r="M117" s="214"/>
    </row>
    <row r="118" spans="1:13" ht="22.5" thickTop="1" x14ac:dyDescent="0.5">
      <c r="A118" s="3"/>
      <c r="B118" s="235" t="s">
        <v>42</v>
      </c>
      <c r="C118" s="236"/>
      <c r="D118" s="236"/>
      <c r="E118" s="237"/>
      <c r="F118" s="22"/>
      <c r="G118" s="24"/>
      <c r="H118" s="89"/>
      <c r="I118" s="23">
        <f>I110</f>
        <v>344124.10399999999</v>
      </c>
      <c r="J118" s="89"/>
      <c r="K118" s="23">
        <f>K110</f>
        <v>114783.40000000001</v>
      </c>
      <c r="L118" s="23">
        <f>L110</f>
        <v>458907.50399999996</v>
      </c>
      <c r="M118" s="7"/>
    </row>
    <row r="119" spans="1:13" x14ac:dyDescent="0.5">
      <c r="A119" s="106">
        <v>6</v>
      </c>
      <c r="B119" s="241" t="s">
        <v>101</v>
      </c>
      <c r="C119" s="242"/>
      <c r="D119" s="242"/>
      <c r="E119" s="243"/>
      <c r="F119" s="32"/>
      <c r="G119" s="4"/>
      <c r="H119" s="91"/>
      <c r="I119" s="30"/>
      <c r="J119" s="92"/>
      <c r="K119" s="30"/>
      <c r="L119" s="28"/>
      <c r="M119" s="7"/>
    </row>
    <row r="120" spans="1:13" x14ac:dyDescent="0.5">
      <c r="A120" s="31"/>
      <c r="B120" s="229" t="s">
        <v>102</v>
      </c>
      <c r="C120" s="230"/>
      <c r="D120" s="230"/>
      <c r="E120" s="231"/>
      <c r="F120" s="32">
        <v>1</v>
      </c>
      <c r="G120" s="4" t="s">
        <v>46</v>
      </c>
      <c r="H120" s="91">
        <v>2500</v>
      </c>
      <c r="I120" s="30">
        <f>F120*H120</f>
        <v>2500</v>
      </c>
      <c r="J120" s="92">
        <v>200</v>
      </c>
      <c r="K120" s="30">
        <f>F120*J120</f>
        <v>200</v>
      </c>
      <c r="L120" s="27">
        <f>I120</f>
        <v>2500</v>
      </c>
      <c r="M120" s="7"/>
    </row>
    <row r="121" spans="1:13" x14ac:dyDescent="0.5">
      <c r="A121" s="3"/>
      <c r="B121" s="229" t="s">
        <v>103</v>
      </c>
      <c r="C121" s="230"/>
      <c r="D121" s="230"/>
      <c r="E121" s="231"/>
      <c r="F121" s="10">
        <v>2</v>
      </c>
      <c r="G121" s="4" t="s">
        <v>46</v>
      </c>
      <c r="H121" s="87">
        <v>1500</v>
      </c>
      <c r="I121" s="30">
        <f t="shared" ref="I121:I123" si="14">F121*H121</f>
        <v>3000</v>
      </c>
      <c r="J121" s="92">
        <v>100</v>
      </c>
      <c r="K121" s="30">
        <f t="shared" ref="K121:K123" si="15">F121*J121</f>
        <v>200</v>
      </c>
      <c r="L121" s="27">
        <f t="shared" ref="L121:L123" si="16">I121</f>
        <v>3000</v>
      </c>
      <c r="M121" s="7"/>
    </row>
    <row r="122" spans="1:13" x14ac:dyDescent="0.5">
      <c r="A122" s="3"/>
      <c r="B122" s="229" t="s">
        <v>104</v>
      </c>
      <c r="C122" s="230"/>
      <c r="D122" s="230"/>
      <c r="E122" s="231"/>
      <c r="F122" s="10">
        <v>6</v>
      </c>
      <c r="G122" s="4" t="s">
        <v>46</v>
      </c>
      <c r="H122" s="87">
        <v>1800</v>
      </c>
      <c r="I122" s="30">
        <f t="shared" si="14"/>
        <v>10800</v>
      </c>
      <c r="J122" s="92">
        <v>200</v>
      </c>
      <c r="K122" s="30">
        <f t="shared" si="15"/>
        <v>1200</v>
      </c>
      <c r="L122" s="27">
        <f t="shared" si="16"/>
        <v>10800</v>
      </c>
      <c r="M122" s="7"/>
    </row>
    <row r="123" spans="1:13" x14ac:dyDescent="0.5">
      <c r="A123" s="3"/>
      <c r="B123" s="229" t="s">
        <v>105</v>
      </c>
      <c r="C123" s="230"/>
      <c r="D123" s="230"/>
      <c r="E123" s="231"/>
      <c r="F123" s="10">
        <v>3</v>
      </c>
      <c r="G123" s="4" t="s">
        <v>46</v>
      </c>
      <c r="H123" s="87">
        <v>1500</v>
      </c>
      <c r="I123" s="30">
        <f t="shared" si="14"/>
        <v>4500</v>
      </c>
      <c r="J123" s="92">
        <v>100</v>
      </c>
      <c r="K123" s="30">
        <f t="shared" si="15"/>
        <v>300</v>
      </c>
      <c r="L123" s="27">
        <f t="shared" si="16"/>
        <v>4500</v>
      </c>
      <c r="M123" s="7"/>
    </row>
    <row r="124" spans="1:13" x14ac:dyDescent="0.5">
      <c r="A124" s="133"/>
      <c r="B124" s="255"/>
      <c r="C124" s="256"/>
      <c r="D124" s="256"/>
      <c r="E124" s="257"/>
      <c r="F124" s="158"/>
      <c r="G124" s="159"/>
      <c r="H124" s="139"/>
      <c r="I124" s="160"/>
      <c r="J124" s="161"/>
      <c r="K124" s="160"/>
      <c r="L124" s="157"/>
      <c r="M124" s="7"/>
    </row>
    <row r="125" spans="1:13" x14ac:dyDescent="0.5">
      <c r="A125" s="142"/>
      <c r="B125" s="238" t="s">
        <v>45</v>
      </c>
      <c r="C125" s="239"/>
      <c r="D125" s="239"/>
      <c r="E125" s="240"/>
      <c r="F125" s="143"/>
      <c r="G125" s="144"/>
      <c r="H125" s="145"/>
      <c r="I125" s="146">
        <f>SUM(I118:I124)</f>
        <v>364924.10399999999</v>
      </c>
      <c r="J125" s="145"/>
      <c r="K125" s="146">
        <f>SUM(K118:K124)</f>
        <v>116683.40000000001</v>
      </c>
      <c r="L125" s="146">
        <f>SUM(L118:L124)</f>
        <v>479707.50399999996</v>
      </c>
      <c r="M125" s="7"/>
    </row>
    <row r="126" spans="1:13" x14ac:dyDescent="0.5">
      <c r="M126" s="7"/>
    </row>
    <row r="127" spans="1:13" x14ac:dyDescent="0.5">
      <c r="J127" s="94"/>
      <c r="L127" s="13"/>
      <c r="M127" s="7"/>
    </row>
    <row r="128" spans="1:13" x14ac:dyDescent="0.5">
      <c r="L128" s="13">
        <f>L125</f>
        <v>479707.50399999996</v>
      </c>
      <c r="M128" s="8"/>
    </row>
    <row r="129" spans="13:13" x14ac:dyDescent="0.5">
      <c r="M129" s="4"/>
    </row>
    <row r="130" spans="13:13" x14ac:dyDescent="0.5">
      <c r="M130" s="4"/>
    </row>
    <row r="131" spans="13:13" x14ac:dyDescent="0.5">
      <c r="M131" s="4"/>
    </row>
    <row r="132" spans="13:13" x14ac:dyDescent="0.5">
      <c r="M132" s="4"/>
    </row>
    <row r="133" spans="13:13" x14ac:dyDescent="0.5">
      <c r="M133" s="7"/>
    </row>
    <row r="134" spans="13:13" x14ac:dyDescent="0.5">
      <c r="M134" s="7"/>
    </row>
    <row r="135" spans="13:13" x14ac:dyDescent="0.5">
      <c r="M135" s="8"/>
    </row>
    <row r="136" spans="13:13" x14ac:dyDescent="0.5">
      <c r="M136" s="8"/>
    </row>
  </sheetData>
  <mergeCells count="112">
    <mergeCell ref="B75:E75"/>
    <mergeCell ref="J89:K89"/>
    <mergeCell ref="B101:E101"/>
    <mergeCell ref="B102:E102"/>
    <mergeCell ref="B103:E103"/>
    <mergeCell ref="B104:E104"/>
    <mergeCell ref="G89:G90"/>
    <mergeCell ref="B94:E94"/>
    <mergeCell ref="B95:E95"/>
    <mergeCell ref="B91:E91"/>
    <mergeCell ref="B92:E92"/>
    <mergeCell ref="B93:E93"/>
    <mergeCell ref="B98:E98"/>
    <mergeCell ref="B99:E99"/>
    <mergeCell ref="B100:E100"/>
    <mergeCell ref="B125:E125"/>
    <mergeCell ref="B110:E110"/>
    <mergeCell ref="A111:M111"/>
    <mergeCell ref="J114:M114"/>
    <mergeCell ref="B121:E121"/>
    <mergeCell ref="L116:L117"/>
    <mergeCell ref="A112:M112"/>
    <mergeCell ref="F116:F117"/>
    <mergeCell ref="G116:G117"/>
    <mergeCell ref="H116:I116"/>
    <mergeCell ref="B118:E118"/>
    <mergeCell ref="B119:E119"/>
    <mergeCell ref="B120:E120"/>
    <mergeCell ref="A116:A117"/>
    <mergeCell ref="B116:E117"/>
    <mergeCell ref="J116:K116"/>
    <mergeCell ref="I115:J115"/>
    <mergeCell ref="K115:M115"/>
    <mergeCell ref="B68:E68"/>
    <mergeCell ref="H62:I62"/>
    <mergeCell ref="B62:E63"/>
    <mergeCell ref="F62:F63"/>
    <mergeCell ref="B122:E122"/>
    <mergeCell ref="B123:E123"/>
    <mergeCell ref="B124:E124"/>
    <mergeCell ref="A62:A63"/>
    <mergeCell ref="B76:E76"/>
    <mergeCell ref="B82:E82"/>
    <mergeCell ref="B71:E71"/>
    <mergeCell ref="A89:A90"/>
    <mergeCell ref="B89:E90"/>
    <mergeCell ref="F89:F90"/>
    <mergeCell ref="B83:E83"/>
    <mergeCell ref="A84:L84"/>
    <mergeCell ref="A85:M85"/>
    <mergeCell ref="J87:M87"/>
    <mergeCell ref="I88:J88"/>
    <mergeCell ref="H89:I89"/>
    <mergeCell ref="K88:M88"/>
    <mergeCell ref="L89:L90"/>
    <mergeCell ref="M89:M90"/>
    <mergeCell ref="M116:M117"/>
    <mergeCell ref="B67:E67"/>
    <mergeCell ref="B44:E44"/>
    <mergeCell ref="B45:E45"/>
    <mergeCell ref="B46:E46"/>
    <mergeCell ref="A57:L57"/>
    <mergeCell ref="G62:G63"/>
    <mergeCell ref="A58:M58"/>
    <mergeCell ref="J60:M60"/>
    <mergeCell ref="I61:J61"/>
    <mergeCell ref="K61:M61"/>
    <mergeCell ref="B56:E56"/>
    <mergeCell ref="B54:E54"/>
    <mergeCell ref="J62:K62"/>
    <mergeCell ref="L62:L63"/>
    <mergeCell ref="M62:M63"/>
    <mergeCell ref="B64:E64"/>
    <mergeCell ref="B66:E66"/>
    <mergeCell ref="B50:E50"/>
    <mergeCell ref="B51:E51"/>
    <mergeCell ref="M35:M36"/>
    <mergeCell ref="B49:E49"/>
    <mergeCell ref="B8:E8"/>
    <mergeCell ref="A35:A36"/>
    <mergeCell ref="B35:E36"/>
    <mergeCell ref="F35:F36"/>
    <mergeCell ref="G35:G36"/>
    <mergeCell ref="H35:I35"/>
    <mergeCell ref="B37:E37"/>
    <mergeCell ref="K34:M34"/>
    <mergeCell ref="B29:E29"/>
    <mergeCell ref="A30:L30"/>
    <mergeCell ref="A31:M31"/>
    <mergeCell ref="B38:E38"/>
    <mergeCell ref="B40:E40"/>
    <mergeCell ref="B9:E9"/>
    <mergeCell ref="B11:E11"/>
    <mergeCell ref="J33:M33"/>
    <mergeCell ref="I34:J34"/>
    <mergeCell ref="J35:K35"/>
    <mergeCell ref="L35:L36"/>
    <mergeCell ref="B39:E39"/>
    <mergeCell ref="B43:E43"/>
    <mergeCell ref="A1:L1"/>
    <mergeCell ref="A2:M2"/>
    <mergeCell ref="J4:M4"/>
    <mergeCell ref="I5:J5"/>
    <mergeCell ref="K5:M5"/>
    <mergeCell ref="A6:A7"/>
    <mergeCell ref="B6:E7"/>
    <mergeCell ref="F6:F7"/>
    <mergeCell ref="J6:K6"/>
    <mergeCell ref="L6:L7"/>
    <mergeCell ref="H6:I6"/>
    <mergeCell ref="M6:M7"/>
    <mergeCell ref="G6:G7"/>
  </mergeCells>
  <phoneticPr fontId="19" type="noConversion"/>
  <pageMargins left="0.19685039370078741" right="0.19685039370078741" top="0.19685039370078741" bottom="0.19685039370078741" header="0.31496062992125984" footer="0.31496062992125984"/>
  <pageSetup paperSize="9" scale="99" orientation="landscape" horizontalDpi="4294967293" verticalDpi="300" r:id="rId1"/>
  <headerFooter alignWithMargins="0"/>
  <rowBreaks count="4" manualBreakCount="4">
    <brk id="29" max="16383" man="1"/>
    <brk id="56" max="13" man="1"/>
    <brk id="83" max="11" man="1"/>
    <brk id="1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ปร.5</vt:lpstr>
      <vt:lpstr>ปร.4</vt:lpstr>
      <vt:lpstr>ปร.4!Print_Area</vt:lpstr>
      <vt:lpstr>ปร.5!Print_Area</vt:lpstr>
    </vt:vector>
  </TitlesOfParts>
  <Company>LiteOS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MoZarD</dc:creator>
  <cp:lastModifiedBy>ASUS</cp:lastModifiedBy>
  <cp:lastPrinted>2021-08-05T07:12:17Z</cp:lastPrinted>
  <dcterms:created xsi:type="dcterms:W3CDTF">2007-09-04T04:29:43Z</dcterms:created>
  <dcterms:modified xsi:type="dcterms:W3CDTF">2022-04-22T07:08:48Z</dcterms:modified>
</cp:coreProperties>
</file>